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985613\Desktop\קק אקטיביזם\תקנים\"/>
    </mc:Choice>
  </mc:AlternateContent>
  <bookViews>
    <workbookView xWindow="0" yWindow="0" windowWidth="28800" windowHeight="12330" tabRatio="679"/>
  </bookViews>
  <sheets>
    <sheet name="תקן ציוד - הנחיות להגשת הבקשה" sheetId="16" r:id="rId1"/>
    <sheet name="קטגוריה א - ריהוט לחדרי קבוצות" sheetId="5" r:id="rId2"/>
    <sheet name="קטגוריה ב - ציוד כללי" sheetId="14" r:id="rId3"/>
    <sheet name="טבלאות סיכום" sheetId="6" r:id="rId4"/>
    <sheet name="טבלת פירוט ציוד לסדנאות" sheetId="13" state="hidden" r:id="rId5"/>
    <sheet name="סיסמה" sheetId="15" state="hidden" r:id="rId6"/>
  </sheets>
  <calcPr calcId="162913"/>
</workbook>
</file>

<file path=xl/calcChain.xml><?xml version="1.0" encoding="utf-8"?>
<calcChain xmlns="http://schemas.openxmlformats.org/spreadsheetml/2006/main">
  <c r="E78" i="5" l="1"/>
  <c r="G65" i="5"/>
  <c r="G33" i="5"/>
  <c r="F78" i="5" l="1"/>
  <c r="L49" i="14" l="1"/>
  <c r="E6" i="16" l="1"/>
  <c r="L92" i="14"/>
  <c r="L84" i="14"/>
  <c r="L71" i="14"/>
  <c r="L59" i="14"/>
  <c r="L54" i="14"/>
  <c r="L45" i="14"/>
  <c r="L35" i="14"/>
  <c r="B91" i="14"/>
  <c r="B83" i="14"/>
  <c r="B70" i="14"/>
  <c r="B58" i="14"/>
  <c r="B53" i="14"/>
  <c r="B44" i="14"/>
  <c r="B34" i="14"/>
  <c r="E79" i="5" l="1"/>
  <c r="G79" i="5" s="1"/>
  <c r="A1" i="6"/>
  <c r="L79" i="14"/>
  <c r="L63" i="14"/>
  <c r="E48" i="14"/>
  <c r="H48" i="14"/>
  <c r="K48" i="14"/>
  <c r="L29" i="14"/>
  <c r="L30" i="14" s="1"/>
  <c r="B86" i="5"/>
  <c r="G78" i="5"/>
  <c r="E77" i="5"/>
  <c r="G77" i="5" s="1"/>
  <c r="G80" i="5" l="1"/>
  <c r="G81" i="5" s="1"/>
  <c r="H86" i="14"/>
  <c r="G37" i="14" l="1"/>
  <c r="G36" i="14"/>
  <c r="I91" i="14"/>
  <c r="F91" i="14"/>
  <c r="C91" i="14"/>
  <c r="I83" i="14"/>
  <c r="F83" i="14"/>
  <c r="C83" i="14"/>
  <c r="I70" i="14"/>
  <c r="F70" i="14"/>
  <c r="C70" i="14"/>
  <c r="I58" i="14"/>
  <c r="F58" i="14"/>
  <c r="C58" i="14"/>
  <c r="I53" i="14"/>
  <c r="F53" i="14"/>
  <c r="C53" i="14"/>
  <c r="I44" i="14"/>
  <c r="F44" i="14"/>
  <c r="C44" i="14"/>
  <c r="I34" i="14"/>
  <c r="F34" i="14"/>
  <c r="C34" i="14"/>
  <c r="E70" i="5" l="1"/>
  <c r="G70" i="5" l="1"/>
  <c r="I70" i="5" s="1"/>
  <c r="G69" i="5"/>
  <c r="I69" i="5" s="1"/>
  <c r="G68" i="5"/>
  <c r="I68" i="5" s="1"/>
  <c r="G67" i="5"/>
  <c r="I67" i="5" s="1"/>
  <c r="G66" i="5"/>
  <c r="G59" i="5"/>
  <c r="I59" i="5" s="1"/>
  <c r="G58" i="5"/>
  <c r="G52" i="5"/>
  <c r="I52" i="5" s="1"/>
  <c r="G51" i="5"/>
  <c r="I51" i="5" s="1"/>
  <c r="G50" i="5"/>
  <c r="F43" i="5"/>
  <c r="G43" i="5" s="1"/>
  <c r="I43" i="5" s="1"/>
  <c r="F42" i="5"/>
  <c r="G42" i="5" s="1"/>
  <c r="I42" i="5" s="1"/>
  <c r="G41" i="5"/>
  <c r="I41" i="5" s="1"/>
  <c r="G40" i="5"/>
  <c r="I40" i="5" s="1"/>
  <c r="G39" i="5"/>
  <c r="I39" i="5" s="1"/>
  <c r="G38" i="5"/>
  <c r="I38" i="5" s="1"/>
  <c r="G37" i="5"/>
  <c r="I37" i="5" s="1"/>
  <c r="G36" i="5"/>
  <c r="I36" i="5" s="1"/>
  <c r="G35" i="5"/>
  <c r="I35" i="5" s="1"/>
  <c r="L96" i="14"/>
  <c r="L87" i="14"/>
  <c r="L80" i="14"/>
  <c r="L64" i="14"/>
  <c r="L50" i="14"/>
  <c r="L38" i="14"/>
  <c r="L99" i="14" l="1"/>
  <c r="I66" i="5"/>
  <c r="G71" i="5"/>
  <c r="G72" i="5" s="1"/>
  <c r="G53" i="5"/>
  <c r="G54" i="5"/>
  <c r="B11" i="6"/>
  <c r="I58" i="5"/>
  <c r="I60" i="5" s="1"/>
  <c r="G60" i="5"/>
  <c r="G61" i="5" s="1"/>
  <c r="I50" i="5"/>
  <c r="I53" i="5" s="1"/>
  <c r="I65" i="5"/>
  <c r="I71" i="5" s="1"/>
  <c r="I33" i="5"/>
  <c r="I61" i="5" l="1"/>
  <c r="I72" i="5"/>
  <c r="I54" i="5"/>
  <c r="E37" i="13"/>
  <c r="G25" i="14"/>
  <c r="K95" i="14" l="1"/>
  <c r="H95" i="14"/>
  <c r="E95" i="14"/>
  <c r="H85" i="14" l="1"/>
  <c r="E86" i="14"/>
  <c r="H94" i="14"/>
  <c r="H93" i="14"/>
  <c r="H77" i="14"/>
  <c r="H76" i="14"/>
  <c r="H75" i="14"/>
  <c r="H74" i="14"/>
  <c r="H73" i="14"/>
  <c r="H72" i="14"/>
  <c r="H62" i="14"/>
  <c r="H61" i="14"/>
  <c r="H60" i="14"/>
  <c r="H47" i="14"/>
  <c r="H46" i="14"/>
  <c r="H37" i="14"/>
  <c r="H36" i="14"/>
  <c r="H28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K94" i="14"/>
  <c r="E94" i="14"/>
  <c r="K93" i="14"/>
  <c r="E93" i="14"/>
  <c r="K86" i="14"/>
  <c r="K85" i="14"/>
  <c r="E85" i="14"/>
  <c r="K77" i="14"/>
  <c r="E77" i="14"/>
  <c r="K76" i="14"/>
  <c r="E76" i="14"/>
  <c r="K75" i="14"/>
  <c r="E75" i="14"/>
  <c r="K74" i="14"/>
  <c r="E74" i="14"/>
  <c r="K73" i="14"/>
  <c r="E73" i="14"/>
  <c r="K72" i="14"/>
  <c r="E72" i="14"/>
  <c r="K62" i="14"/>
  <c r="E62" i="14"/>
  <c r="K61" i="14"/>
  <c r="E61" i="14"/>
  <c r="K60" i="14"/>
  <c r="E60" i="14"/>
  <c r="K47" i="14"/>
  <c r="E47" i="14"/>
  <c r="K46" i="14"/>
  <c r="E46" i="14"/>
  <c r="J37" i="14"/>
  <c r="K37" i="14" s="1"/>
  <c r="E37" i="14"/>
  <c r="J36" i="14"/>
  <c r="K36" i="14" s="1"/>
  <c r="E36" i="14"/>
  <c r="K28" i="14"/>
  <c r="E28" i="14"/>
  <c r="K26" i="14"/>
  <c r="E26" i="14"/>
  <c r="K25" i="14"/>
  <c r="E25" i="14"/>
  <c r="K24" i="14"/>
  <c r="E24" i="14"/>
  <c r="K23" i="14"/>
  <c r="E23" i="14"/>
  <c r="K22" i="14"/>
  <c r="E22" i="14"/>
  <c r="K21" i="14"/>
  <c r="E21" i="14"/>
  <c r="K20" i="14"/>
  <c r="E20" i="14"/>
  <c r="K19" i="14"/>
  <c r="E19" i="14"/>
  <c r="K18" i="14"/>
  <c r="E18" i="14"/>
  <c r="K17" i="14"/>
  <c r="E17" i="14"/>
  <c r="K16" i="14"/>
  <c r="E16" i="14"/>
  <c r="K15" i="14"/>
  <c r="E15" i="14"/>
  <c r="K14" i="14"/>
  <c r="E14" i="14"/>
  <c r="E49" i="14" l="1"/>
  <c r="E50" i="14"/>
  <c r="E63" i="14"/>
  <c r="E64" i="14" s="1"/>
  <c r="H49" i="14"/>
  <c r="H50" i="14" s="1"/>
  <c r="K80" i="14"/>
  <c r="K49" i="14"/>
  <c r="K50" i="14" s="1"/>
  <c r="H63" i="14"/>
  <c r="H64" i="14" s="1"/>
  <c r="H79" i="14"/>
  <c r="H80" i="14" s="1"/>
  <c r="E79" i="14"/>
  <c r="E80" i="14" s="1"/>
  <c r="K79" i="14"/>
  <c r="K63" i="14"/>
  <c r="K64" i="14" s="1"/>
  <c r="K29" i="14"/>
  <c r="K30" i="14" s="1"/>
  <c r="H29" i="14"/>
  <c r="H30" i="14" s="1"/>
  <c r="E29" i="14"/>
  <c r="E30" i="14" s="1"/>
  <c r="E38" i="14"/>
  <c r="K38" i="14"/>
  <c r="E87" i="14"/>
  <c r="H38" i="14"/>
  <c r="H96" i="14"/>
  <c r="K96" i="14"/>
  <c r="H87" i="14"/>
  <c r="K87" i="14"/>
  <c r="E96" i="14"/>
  <c r="E76" i="13"/>
  <c r="E9" i="13"/>
  <c r="E8" i="13"/>
  <c r="E11" i="13"/>
  <c r="E10" i="13"/>
  <c r="E58" i="13"/>
  <c r="E43" i="13"/>
  <c r="E77" i="13" l="1"/>
  <c r="E36" i="13"/>
  <c r="E38" i="13"/>
  <c r="E39" i="13"/>
  <c r="E40" i="13"/>
  <c r="E41" i="13"/>
  <c r="E42" i="13"/>
  <c r="E35" i="13"/>
  <c r="E44" i="13" l="1"/>
  <c r="E65" i="13"/>
  <c r="E64" i="13"/>
  <c r="E48" i="13"/>
  <c r="E49" i="13"/>
  <c r="E50" i="13"/>
  <c r="E51" i="13"/>
  <c r="E52" i="13"/>
  <c r="E53" i="13"/>
  <c r="E54" i="13"/>
  <c r="E55" i="13"/>
  <c r="E56" i="13"/>
  <c r="E57" i="13"/>
  <c r="E59" i="13"/>
  <c r="E47" i="13"/>
  <c r="E27" i="13"/>
  <c r="E25" i="13"/>
  <c r="E24" i="13"/>
  <c r="E19" i="13"/>
  <c r="E18" i="13"/>
  <c r="E17" i="13"/>
  <c r="E16" i="13"/>
  <c r="E5" i="13"/>
  <c r="E6" i="13"/>
  <c r="E7" i="13"/>
  <c r="E12" i="13"/>
  <c r="E4" i="13"/>
  <c r="E66" i="13" l="1"/>
  <c r="E60" i="13"/>
  <c r="E28" i="13"/>
  <c r="E21" i="13"/>
  <c r="E13" i="13"/>
  <c r="E79" i="13" l="1"/>
  <c r="E30" i="13"/>
  <c r="E51" i="5"/>
  <c r="E69" i="5"/>
  <c r="E40" i="5"/>
  <c r="E39" i="5" l="1"/>
  <c r="E38" i="5"/>
  <c r="E41" i="5"/>
  <c r="E42" i="5"/>
  <c r="E58" i="5"/>
  <c r="E59" i="5"/>
  <c r="E60" i="5" l="1"/>
  <c r="D34" i="5"/>
  <c r="G34" i="5" s="1"/>
  <c r="G44" i="5" s="1"/>
  <c r="G45" i="5" s="1"/>
  <c r="I34" i="5" l="1"/>
  <c r="I44" i="5" s="1"/>
  <c r="E43" i="5"/>
  <c r="I45" i="5" l="1"/>
  <c r="G87" i="5" l="1"/>
  <c r="B10" i="6" s="1"/>
  <c r="B12" i="6" s="1"/>
  <c r="E66" i="5"/>
  <c r="E67" i="5"/>
  <c r="E68" i="5"/>
  <c r="E65" i="5"/>
  <c r="E71" i="5" l="1"/>
  <c r="E72" i="5" s="1"/>
  <c r="E33" i="5"/>
  <c r="E61" i="5" l="1"/>
  <c r="E52" i="5" l="1"/>
  <c r="E50" i="5"/>
  <c r="E35" i="5"/>
  <c r="E53" i="5" l="1"/>
  <c r="E54" i="5"/>
  <c r="E36" i="5" l="1"/>
  <c r="E37" i="5"/>
  <c r="E34" i="5" l="1"/>
  <c r="E44" i="5" s="1"/>
</calcChain>
</file>

<file path=xl/sharedStrings.xml><?xml version="1.0" encoding="utf-8"?>
<sst xmlns="http://schemas.openxmlformats.org/spreadsheetml/2006/main" count="527" uniqueCount="342">
  <si>
    <t>ציוד</t>
  </si>
  <si>
    <t>כמות</t>
  </si>
  <si>
    <t>סך ציוד המטבח</t>
  </si>
  <si>
    <t>עגלת הגשה</t>
  </si>
  <si>
    <t>מקפיא</t>
  </si>
  <si>
    <t>מעבד מזון מקצועי</t>
  </si>
  <si>
    <t>מיקרוגל</t>
  </si>
  <si>
    <t>כלי מטבח</t>
  </si>
  <si>
    <t>מכונת שטיפת רצפות</t>
  </si>
  <si>
    <t>סולם</t>
  </si>
  <si>
    <t>תיק עזרה ראשונה</t>
  </si>
  <si>
    <t>ארון תרופות</t>
  </si>
  <si>
    <t>מכונת כביסה 7 ק"ג</t>
  </si>
  <si>
    <t>מייבש כביסה 7 ק"ג</t>
  </si>
  <si>
    <t>מערכת הקרנה ומסך חשמלי</t>
  </si>
  <si>
    <t>סך ציוד אחזקת המתחם</t>
  </si>
  <si>
    <t xml:space="preserve">מתקן נייר טואלט כפול </t>
  </si>
  <si>
    <t>מתקן מגבות נייר</t>
  </si>
  <si>
    <t>פח אשפה</t>
  </si>
  <si>
    <t>דיפיבריליאטור</t>
  </si>
  <si>
    <t xml:space="preserve">מדפסת משולבת </t>
  </si>
  <si>
    <t>תנור קומביסטימר</t>
  </si>
  <si>
    <t>מס'</t>
  </si>
  <si>
    <t>סך מחשבים וציוד מולטימדיה</t>
  </si>
  <si>
    <t>מערכת כריזת חירום</t>
  </si>
  <si>
    <t>מתקן ניקוי אסלה</t>
  </si>
  <si>
    <t>סך ציוד אבטחה ובטיחות קבוע</t>
  </si>
  <si>
    <t>סך ציוד תעסוקה</t>
  </si>
  <si>
    <t>הערות</t>
  </si>
  <si>
    <t>מקסר / בלנדר - בייתי / תעשייתי</t>
  </si>
  <si>
    <t>מחם אוטומטי  6 /  10ל'</t>
  </si>
  <si>
    <t>שואב אבק תעשייתי</t>
  </si>
  <si>
    <t>ארגז כלים</t>
  </si>
  <si>
    <t>מראה</t>
  </si>
  <si>
    <t xml:space="preserve">סך ציוד גן, חצר ומרפסות </t>
  </si>
  <si>
    <t>סך ציוד סניטריה</t>
  </si>
  <si>
    <t xml:space="preserve">סך ריהוט וציוד חדר אוכל </t>
  </si>
  <si>
    <t>סך ציוד מולטימדיה</t>
  </si>
  <si>
    <t>מתקן מים</t>
  </si>
  <si>
    <t xml:space="preserve">שלוט פנים לאיפיון חדרים </t>
  </si>
  <si>
    <t>מחשב נייד + תוכנות</t>
  </si>
  <si>
    <t>כסא כיתה</t>
  </si>
  <si>
    <t>שולחן מחשב</t>
  </si>
  <si>
    <t>כורסה</t>
  </si>
  <si>
    <t>כסא חדר אוכל</t>
  </si>
  <si>
    <t>שירותי אדריכלות ועיצוב פנים</t>
  </si>
  <si>
    <t xml:space="preserve">ציוד אבטחה ובטיחות </t>
  </si>
  <si>
    <t xml:space="preserve">מחיר ליחידה </t>
  </si>
  <si>
    <t xml:space="preserve">סך עלות </t>
  </si>
  <si>
    <t>הציוד המבוקש</t>
  </si>
  <si>
    <t>פינת ישיבה ללובי</t>
  </si>
  <si>
    <t xml:space="preserve">ארון </t>
  </si>
  <si>
    <t>תנור אפיה וחימום – 2 תאים-חלבי / בשרי</t>
  </si>
  <si>
    <t>מקרר ביתי / תעשייתי</t>
  </si>
  <si>
    <t>ארון מדפים פתוחים</t>
  </si>
  <si>
    <t>ציוד מחסן - מדפים</t>
  </si>
  <si>
    <t xml:space="preserve">ציוד לתחזוקת חצר  וגינון </t>
  </si>
  <si>
    <t>4.1.1</t>
  </si>
  <si>
    <t>4.1.2</t>
  </si>
  <si>
    <t>4.1.3</t>
  </si>
  <si>
    <t>4.1.4</t>
  </si>
  <si>
    <t>4.1.5</t>
  </si>
  <si>
    <t>4.2.1</t>
  </si>
  <si>
    <t>4.2.2</t>
  </si>
  <si>
    <t>4.2.3</t>
  </si>
  <si>
    <t>4.2.4</t>
  </si>
  <si>
    <t>4.2.5</t>
  </si>
  <si>
    <t>4.2.6</t>
  </si>
  <si>
    <t>שעון קיר</t>
  </si>
  <si>
    <t>סך ריהוט וציוד חללים משותפים</t>
  </si>
  <si>
    <t>4.2.7</t>
  </si>
  <si>
    <t>4.2.8</t>
  </si>
  <si>
    <t>ציוד הגברה</t>
  </si>
  <si>
    <t>כוננית מדפים</t>
  </si>
  <si>
    <t>*</t>
  </si>
  <si>
    <t xml:space="preserve">כיריים חשמליות </t>
  </si>
  <si>
    <t>עגלת חימום / קרור</t>
  </si>
  <si>
    <t>פלייסטישן / WII / אקס בוקס</t>
  </si>
  <si>
    <t>משחקים לפלייסטישן / WII / אקסבוקס</t>
  </si>
  <si>
    <t>סדנת מחשבים ומולטימדיה</t>
  </si>
  <si>
    <t>שולחן עבודה</t>
  </si>
  <si>
    <t>תנור קרמיקה</t>
  </si>
  <si>
    <t>תבניות, אביזרים וציוד אחר</t>
  </si>
  <si>
    <t>סדנת קרמיקה</t>
  </si>
  <si>
    <t>ציוד נגרות</t>
  </si>
  <si>
    <t>מדפים פתוחים או ארון</t>
  </si>
  <si>
    <t>סדנת נגרות</t>
  </si>
  <si>
    <t>מקרר ויטרינה קטן</t>
  </si>
  <si>
    <t>מטחנת קפה</t>
  </si>
  <si>
    <t>מכונת מיץ ראש אחד</t>
  </si>
  <si>
    <t>טוסטר לחיצה</t>
  </si>
  <si>
    <t>בר מים חמים/קרים</t>
  </si>
  <si>
    <t>מקרר קטן</t>
  </si>
  <si>
    <t xml:space="preserve">מכונת קפה  </t>
  </si>
  <si>
    <t>מכונת קרפ</t>
  </si>
  <si>
    <t>לפי בית עמיחי/ בית מרים 26,000 ש"ח</t>
  </si>
  <si>
    <t xml:space="preserve"> קפיטריה</t>
  </si>
  <si>
    <t>מסור שרשרת חשמלי</t>
  </si>
  <si>
    <t>לפי בית מרים</t>
  </si>
  <si>
    <t>שתלן פקעות ובצלים</t>
  </si>
  <si>
    <t>גוזם גדר חיה</t>
  </si>
  <si>
    <t>חרמש עם מנוע בנזין</t>
  </si>
  <si>
    <t>עגלת נקיון חצר</t>
  </si>
  <si>
    <t>מגרפה+ ידית</t>
  </si>
  <si>
    <t>מקלטר</t>
  </si>
  <si>
    <t>מזמרה</t>
  </si>
  <si>
    <t>מטאטא כביש+ ידית</t>
  </si>
  <si>
    <t>מרסס סולו 425 פרוגרס (15 ליטר)</t>
  </si>
  <si>
    <t>קטלן יתושים לגינה ולבית</t>
  </si>
  <si>
    <t>את חפירה</t>
  </si>
  <si>
    <t>סדנת אפייה ובישול</t>
  </si>
  <si>
    <t>ציוד אפייה ובישול</t>
  </si>
  <si>
    <t>כיסאות</t>
  </si>
  <si>
    <t>לפי בית עמיחי כולל הגדלת מע"מ</t>
  </si>
  <si>
    <t>לפי בית עמיחי</t>
  </si>
  <si>
    <t>סדנת גינון עם אדניות מוגבהות</t>
  </si>
  <si>
    <t>מחשב כולל תוכנות  ONE  IN  ALL</t>
  </si>
  <si>
    <t>מקרן + מסך</t>
  </si>
  <si>
    <t>שולחן מחשב + שולחן למחשב מדריך</t>
  </si>
  <si>
    <t>מדפים פתוחים / ארונות</t>
  </si>
  <si>
    <t>עגלת קפה  (ללא  אביזרים)</t>
  </si>
  <si>
    <t>עגלת  קפה כולל  אביזרים  מגיעה לכ - 17 אל' ₪ כולל מע"מ</t>
  </si>
  <si>
    <t>מתקן  הגבהה  לאדניות</t>
  </si>
  <si>
    <t>הערכה</t>
  </si>
  <si>
    <t>סדנת מוסיקה</t>
  </si>
  <si>
    <t>מדפסות</t>
  </si>
  <si>
    <t>לשימוש המדריך-להדרכה בפני  הקבוצה</t>
  </si>
  <si>
    <t>טאבלט</t>
  </si>
  <si>
    <t>כלי הקשה</t>
  </si>
  <si>
    <t>תופים ומצילות</t>
  </si>
  <si>
    <t>כלי נשיפה</t>
  </si>
  <si>
    <t>שליש, תוף מרים, ידית פעמונים, קסילופון , תיבת עץ - לפי בית מרים</t>
  </si>
  <si>
    <t>מצילה, דרבוקה מצרית, מקלות תופים , גונג , רוטורטם- לפי בית מרים</t>
  </si>
  <si>
    <t>קאזו, חלילית , משרוקית, מלודינה  ועוד-לפי בית מרים</t>
  </si>
  <si>
    <t>כלי נגינה הרמוניים</t>
  </si>
  <si>
    <t>גיטרה קלאסית, פסנתר, פסנתר חשמלי - לפי בית מרים</t>
  </si>
  <si>
    <t>ספרי אקורדים ותווים</t>
  </si>
  <si>
    <t>סטנד תווים</t>
  </si>
  <si>
    <t>רמת מחיר א' - סדנאות "יקרות"</t>
  </si>
  <si>
    <t>ממוצע רמת מחיר א'</t>
  </si>
  <si>
    <t>רמת מחיר ב' - סדנאות "זולות"</t>
  </si>
  <si>
    <t>ממוצע רמת מחיר ב'</t>
  </si>
  <si>
    <r>
      <rPr>
        <u/>
        <sz val="10"/>
        <rFont val="Arial"/>
        <family val="2"/>
      </rPr>
      <t>רמה ב'</t>
    </r>
    <r>
      <rPr>
        <sz val="10"/>
        <rFont val="Arial"/>
        <family val="2"/>
        <charset val="177"/>
      </rPr>
      <t xml:space="preserve"> - סט ציוד לסדנאות: גינון עם אדניות מוגבהות/ מוזיקה/ בישול/ אפיה/ בית קפה</t>
    </r>
  </si>
  <si>
    <r>
      <rPr>
        <u/>
        <sz val="10"/>
        <rFont val="Arial"/>
        <family val="2"/>
      </rPr>
      <t>רמה א'</t>
    </r>
    <r>
      <rPr>
        <sz val="10"/>
        <rFont val="Arial"/>
        <family val="2"/>
        <charset val="177"/>
      </rPr>
      <t xml:space="preserve"> - סט ציוד לסדנאות: קרמיקה/  נגרות/ מחשבים ומולטימדיה *</t>
    </r>
  </si>
  <si>
    <t>לפי  קבוצה של  6</t>
  </si>
  <si>
    <t>לפי קבוצה  של  6</t>
  </si>
  <si>
    <t>סך ציוד עזרה ראשונה, מציל חיים וציוד חרום</t>
  </si>
  <si>
    <t>מדריך לא  זקוק  לכיסא , אמור  להסתובב בין  המשתתפים בסדנא. לפי  קבוצה  של  6</t>
  </si>
  <si>
    <t>כולל מחשב  למדריך. לפי  קבוצה  של  6</t>
  </si>
  <si>
    <r>
      <t xml:space="preserve">ציוד מטבח מחמם     </t>
    </r>
    <r>
      <rPr>
        <b/>
        <sz val="9"/>
        <color theme="1"/>
        <rFont val="Arial"/>
        <family val="2"/>
        <scheme val="minor"/>
      </rPr>
      <t>(המחירים בש"ח  וכוללים  מע"מ)</t>
    </r>
  </si>
  <si>
    <r>
      <t xml:space="preserve">ציוד תעסוקה - סדנאות   </t>
    </r>
    <r>
      <rPr>
        <b/>
        <sz val="8"/>
        <rFont val="Arial"/>
        <family val="2"/>
        <scheme val="minor"/>
      </rPr>
      <t>(המחירים בש"ח  וכוללים  מע"מ)</t>
    </r>
  </si>
  <si>
    <r>
      <t xml:space="preserve">ריהוט וציוד חללים משותפים  </t>
    </r>
    <r>
      <rPr>
        <b/>
        <sz val="8"/>
        <color theme="1"/>
        <rFont val="Arial"/>
        <family val="2"/>
        <scheme val="minor"/>
      </rPr>
      <t>(המחירים בש"ח  וכוללים  מע"מ)</t>
    </r>
  </si>
  <si>
    <r>
      <t xml:space="preserve">שירותי אדריכלות ועיצוב פנים  </t>
    </r>
    <r>
      <rPr>
        <b/>
        <sz val="8"/>
        <color theme="1"/>
        <rFont val="Arial"/>
        <family val="2"/>
        <scheme val="minor"/>
      </rPr>
      <t>(המחירים בש"ח  וכוללים  מע"מ)</t>
    </r>
  </si>
  <si>
    <r>
      <t xml:space="preserve">ציוד מולטימדיה כללי  </t>
    </r>
    <r>
      <rPr>
        <b/>
        <sz val="8"/>
        <color theme="1"/>
        <rFont val="Arial"/>
        <family val="2"/>
        <scheme val="minor"/>
      </rPr>
      <t>(המחירים בש"ח  וכוללים מע"מ)</t>
    </r>
  </si>
  <si>
    <r>
      <t xml:space="preserve">ציוד אחזקת המתחם  </t>
    </r>
    <r>
      <rPr>
        <b/>
        <sz val="8"/>
        <color theme="1"/>
        <rFont val="Arial"/>
        <family val="2"/>
        <scheme val="minor"/>
      </rPr>
      <t>(המחירים  בש"ח  וכוללים  מע"מ)</t>
    </r>
  </si>
  <si>
    <r>
      <t xml:space="preserve">ציוד עזרה ראשונה, ציוד מציל חיים וציוד חרום  </t>
    </r>
    <r>
      <rPr>
        <b/>
        <sz val="8"/>
        <rFont val="Arial"/>
        <family val="2"/>
        <scheme val="minor"/>
      </rPr>
      <t>(המחירים בש"ח  וכוללים מע"מ)</t>
    </r>
  </si>
  <si>
    <t>כמות המרפסות</t>
  </si>
  <si>
    <t>כמות חדרי השרותים</t>
  </si>
  <si>
    <t>פינת ישיבה למרפסת כיתה</t>
  </si>
  <si>
    <t>גירסת אקסל  עדכנית  לתאריך</t>
  </si>
  <si>
    <t xml:space="preserve">כל  המחירים והעלויות להלן  נקובים  בש"ח  וכוללים  מע"מ  </t>
  </si>
  <si>
    <t>סך עלות</t>
  </si>
  <si>
    <t>עמודות   G   ו   I   יחושבו  אוטומטית.</t>
  </si>
  <si>
    <t>מס'  A</t>
  </si>
  <si>
    <t>ציוד   B</t>
  </si>
  <si>
    <t>כמות   C</t>
  </si>
  <si>
    <t>מחיר ליחידה   D</t>
  </si>
  <si>
    <t>סך עלות  E</t>
  </si>
  <si>
    <t>עלות הציוד המבוקש   G</t>
  </si>
  <si>
    <t>ציוד למרפסת  אחת - תקן</t>
  </si>
  <si>
    <t>ציוד סניטריה לחדר שרותים אחד - תקן</t>
  </si>
  <si>
    <t>עלות הציוד המבוקש</t>
  </si>
  <si>
    <t>עלות הציוד המבוקש  I</t>
  </si>
  <si>
    <t>מחשב קומפלט  ALL IN ONE  כולל תוכנה</t>
  </si>
  <si>
    <t>בש"ח  וכולל מע"מ</t>
  </si>
  <si>
    <t xml:space="preserve">עמודות  C - K   - ציוד כללי  עפ"י  התקן. </t>
  </si>
  <si>
    <t>שורת - הובלה, התקנה  ובלתי צפויות וכן שורת  סה"כ  בכל  טבלה  יחושבו  אוטומטית.</t>
  </si>
  <si>
    <r>
      <t xml:space="preserve">ציוד סניטריה </t>
    </r>
    <r>
      <rPr>
        <b/>
        <u/>
        <sz val="10"/>
        <color rgb="FF0000CC"/>
        <rFont val="Arial"/>
        <family val="2"/>
        <scheme val="minor"/>
      </rPr>
      <t>לכל חדרי השרותים במרכז</t>
    </r>
  </si>
  <si>
    <t>סה"כ עלות הבקשה</t>
  </si>
  <si>
    <t>קטגוריה</t>
  </si>
  <si>
    <t>טבלת סיכום עלויות בקשת ציוד וריהוט- קטגוריה א' + קטגוריה ב'</t>
  </si>
  <si>
    <t>שתי  הטבלאות להלן  הינן  טבלאות  אוטומטיות- הנתונים  שבהן  נמשכים  מטבלאות קטגוריה  א' וקטגוריה  ב' .</t>
  </si>
  <si>
    <t>הנחיות והערות למילוי הבקשה בקטגוריה  ב'</t>
  </si>
  <si>
    <t>הערות כלליות:</t>
  </si>
  <si>
    <t>הציוד המבוקש מיועד עבור המשתקמים בלבד ואינו  מיועד לעובדי  המסגרת ו/או מנהליה.</t>
  </si>
  <si>
    <t>יש למלא את הבקשה בהתאם  לכמות האנשים במסגרת  (המשתקמים בלבד) .</t>
  </si>
  <si>
    <t>אין להגיש במסגרת בקשה זאת ציוד שונה ו/או גבוה יותר בכמות ו/או  במחיר מהתקן.  אין להוסיף או לגרוע שורות.</t>
  </si>
  <si>
    <t>כל המחירים והעלויות להלן נקובים בש"ח  וכוללים מע"מ.</t>
  </si>
  <si>
    <t>טלוויזיה 55" + מגן</t>
  </si>
  <si>
    <t>כתובת</t>
  </si>
  <si>
    <t>טלפון</t>
  </si>
  <si>
    <t>תאריך מילוי</t>
  </si>
  <si>
    <t>שולחן חדר אוכל (4 סועדים בשולחן)</t>
  </si>
  <si>
    <t>הנחיות והערות למילוי הבקשה בקטגוריה  א' - טבלאות  4.1.1-4.1.4</t>
  </si>
  <si>
    <t xml:space="preserve">* </t>
  </si>
  <si>
    <t>ארון לוקרים 6 תאים</t>
  </si>
  <si>
    <t>דיספנסר לסבון נוזלי</t>
  </si>
  <si>
    <t>לאנשים עם מוגבלות</t>
  </si>
  <si>
    <t xml:space="preserve">גירסה  עדכנית  לתאריך  </t>
  </si>
  <si>
    <t>רקע:</t>
  </si>
  <si>
    <t>בעשור  האחרון חל פיתוח מואץ, בהקמת מסגרות יום  בקהילה, עבור אנשים בוגרים (21+) עם מוגבלות, מתוך תפיסה הדוגלת בשילובם בקהילה, ובמתן פתרונות ומענים מגוונים, לבחירה של הפרט ובני משפחתו.</t>
  </si>
  <si>
    <t xml:space="preserve">הקרן לפיתוח שירותים לנכים של המוסד לביטוח לאומי, אשר הוקמה בשנת 1976 , מסייעת בפיתוח שירותים, המיועדים לשיפור איכות חייהם, שילובם ושיקומם של אנשים עם מוגבלות מגיל לידה עד גיל 65. </t>
  </si>
  <si>
    <t>המסמך נועד:</t>
  </si>
  <si>
    <t>1. מטרת המסמך</t>
  </si>
  <si>
    <t>מש"ה – סיעודיים -  1:5</t>
  </si>
  <si>
    <t>מש"ה – טיפוליים -  1:7</t>
  </si>
  <si>
    <t xml:space="preserve">בקטגוריה זו נקבעו 3 מדרגות: </t>
  </si>
  <si>
    <t>הציוד יינתן על פי  גודל המסגרת.</t>
  </si>
  <si>
    <t xml:space="preserve"> נאה   נעימה ואסתטית לפנים המבנה.</t>
  </si>
  <si>
    <t xml:space="preserve"> ניתן להתקין ציוד גז באישור מתקין גז מוסמך מטעם משרד הכלכלה.</t>
  </si>
  <si>
    <t xml:space="preserve">הסדנאות  תחולקנה ל  2  רמות בהתאם  לעלותן – </t>
  </si>
  <si>
    <t>רמת מחיר  א' – סדנאות  יקרות- מחשבים ומולטימדיה , קרמיקה ,נגרות.</t>
  </si>
  <si>
    <t>רמת מחיר ב' – סדנאות זולות יותר- קפיטריה, סדנת גינון עם אדניות מוגבהות, סדנת אפיה ובישול, סדנת מוסיקה.</t>
  </si>
  <si>
    <t>2. הנחות יסוד</t>
  </si>
  <si>
    <t>אוטיזם -  1:4</t>
  </si>
  <si>
    <t>שיקום -  1:5</t>
  </si>
  <si>
    <t xml:space="preserve">3.1   הבקשה תכלול את הפרטים הבאים: </t>
  </si>
  <si>
    <t>3.3   יש לתת עדיפות לרכישת פריטים מתוצרת הארץ.</t>
  </si>
  <si>
    <t>3.4   ברכישת הציוד יש להיצמד למחירים המופיעים בתקן.</t>
  </si>
  <si>
    <t>3.5  הטבלה כוללת עלויות הובלה והתקנת הציוד.</t>
  </si>
  <si>
    <t xml:space="preserve">3.6   הציוד המבוקש צריך להיות מתאים למטרות ותפעול המסגרת, מספר האנשים, כמות ומידות החדרים והחללים, ולשטח החצרות. </t>
  </si>
  <si>
    <t>3.7   בתכנון הרכש יש להתייחס לתקני איכות ובטיחות עדכניים.</t>
  </si>
  <si>
    <t>3.     הנחיות להגשת הבקשה:</t>
  </si>
  <si>
    <t xml:space="preserve">ב.  מספר האנשים במסגרת, גיל, אפיון ותפקוד האנשים , כולל מיפוי אוכלוסייה עתידית ל - 5 שנים הקרובות.  </t>
  </si>
  <si>
    <t xml:space="preserve">ה. תוכנית העמדה של הציוד על גבי תוכנית אדריכלית בגודל  A3. </t>
  </si>
  <si>
    <t>ג.  תיאור הארגון , צוות , יש לציין  היקפי המשרות.</t>
  </si>
  <si>
    <t xml:space="preserve">ו. רשימת הציוד הקיים בציון משך השימוש שנעשה בו ומצבו הנוכחי. </t>
  </si>
  <si>
    <t>ז. בקשת הריהוט והציוד תוגש באמצעות  קובץ  האקסל המצורף למסמך זה. יש לסמן את הריהוט והציוד המבוקש על גבי הטבלאות בהתאם להנחיות למילוי הבקשה.</t>
  </si>
  <si>
    <t>מדיח כלים חצי תעשייתי / תעשייתי + מרכך מים</t>
  </si>
  <si>
    <t>מערכת אבטחה במעגל סגור  (  כ  8-16 מצלמות + מערכת הקלטה + סוויץ + תושבות למצלמות + מסך צפיה + חיווט)</t>
  </si>
  <si>
    <t>אוגוסט  2019</t>
  </si>
  <si>
    <t>תקן ציוד כללי בסיסי למרכזי יום טיפוליים ולמסגרות מזדקנים</t>
  </si>
  <si>
    <t xml:space="preserve">מדובר  באוכלוסייה הזקוקה  לתמיכות רבות  בחיי  היום – יום. המסגרות מוכרות ומתוקצבות ע"י משרד העבודה והרווחה והשרותים החברתיים. </t>
  </si>
  <si>
    <t>ד.     התקן מיועד למרכזי יום ולמסגרות למזדקנים הפועלים כיחידה נפרדת או המשולבים במסגרות תעסוקה מוגנת.</t>
  </si>
  <si>
    <t>*    קטגוריה  ב' - ציוד כללי למטבח, סדנאות, חללים משותפים וציוד נוסף (ציוד המותאם לגודל המסגרת).</t>
  </si>
  <si>
    <t xml:space="preserve">2.2     התקן כולל תקציב המיועד לקבלת שירותי עיצוב פנים   על מנת לתת חזות  </t>
  </si>
  <si>
    <r>
      <t xml:space="preserve">2.3     התקן מתייחס לציוד בסיסי נדרש עבור </t>
    </r>
    <r>
      <rPr>
        <b/>
        <u/>
        <sz val="11"/>
        <color theme="1"/>
        <rFont val="David"/>
        <family val="2"/>
      </rPr>
      <t xml:space="preserve">מטבח מחמם </t>
    </r>
    <r>
      <rPr>
        <sz val="11"/>
        <color theme="1"/>
        <rFont val="David"/>
        <family val="2"/>
      </rPr>
      <t xml:space="preserve">. </t>
    </r>
  </si>
  <si>
    <t>הציוד לסדנאות לא יכלול ציוד מתכלה.</t>
  </si>
  <si>
    <t xml:space="preserve">2.5    במידה ותירכש כמות גדולה של פריטי ציוד מאותו סוג, ו/או תבוצע רכישה </t>
  </si>
  <si>
    <t>2.6    התקן  נקוב  בש"ח  וכולל מע"מ.  שיעור  המע"מ  לתקופה  זו  הינו  17%.</t>
  </si>
  <si>
    <t>הציוד לסדנאות כולל ריהוט מתאים: כיסאות, שולחנות וארונות המותאמים לכמות האנשים בסדנה.</t>
  </si>
  <si>
    <t xml:space="preserve">      ציוד לסדנאות- יש לפרט מס' הסדנאות המבוקש: שם הסדנה , תוכן, </t>
  </si>
  <si>
    <t xml:space="preserve">      היקף פעילות בסדנה, מס' משתתפים , צוות ומיקום פיזי של הסדנה במבנה.</t>
  </si>
  <si>
    <t>שם הסדנה, תכני הסדנה, מספר משתתפים,איש המקצוע האחראי על הסדנה, ומיקום פיזי של הסדנה במבנה.</t>
  </si>
  <si>
    <t xml:space="preserve">2.4     סדנאות - התקן מאפשר בחירה בין  מיגוון  סדנאות. מגיש הבקשה  יתבקש  להציג את היקף הפעילות של הסדנה (שלא יפחת  מ 10 שע'  בשבוע),  </t>
  </si>
  <si>
    <t>המסמך אינו כולל ציוד טיפולי שיקומי וסיעודי , ציוד למטבח מבשל, ציוד משרדי וכל ציוד אחר שאינו מופיע בתקן.</t>
  </si>
  <si>
    <t>*    קטגוריה א'- ריהוט וציוד כללי לחדרי קבוצות, לשרותים ולחדר האוכל:</t>
  </si>
  <si>
    <t>תקן הציוד בקטגוריה א'  נקבע לפי  חדר קבוצה.</t>
  </si>
  <si>
    <t>נדרשת  התאמת כמות הכיסאות והשולחנות לפי כמות האנשים בקבוצה בפועל.</t>
  </si>
  <si>
    <t>שם איש קשר</t>
  </si>
  <si>
    <t>כתובת דואר אלקטרוני של איש הקשר</t>
  </si>
  <si>
    <t>טלפון סלולארי  של איש הקשר</t>
  </si>
  <si>
    <t xml:space="preserve">קטגוריה א'- ריהוט וציוד כללי לחדרי קבוצות, לשרותים ולחדר האוכל </t>
  </si>
  <si>
    <t>מס' חדרי קבוצות במסגרת</t>
  </si>
  <si>
    <t xml:space="preserve">קטגוריה א'- ריהוט וציוד לחדר קבוצה אחת  </t>
  </si>
  <si>
    <t>וילונות והצללה (חסין אש) - 12 מ"ר  לחדר קבוצה  (רוחב  כ  7.5 מ' * גובה 1.60 מ')</t>
  </si>
  <si>
    <t xml:space="preserve">תקן ריהוט וציוד לחדר קבוצה אחת </t>
  </si>
  <si>
    <r>
      <t xml:space="preserve">ריהוט וציוד מבוקש </t>
    </r>
    <r>
      <rPr>
        <b/>
        <u/>
        <sz val="10"/>
        <color rgb="FF0000CC"/>
        <rFont val="Arial"/>
        <family val="2"/>
        <scheme val="minor"/>
      </rPr>
      <t>לחדר קבוצה אחת</t>
    </r>
  </si>
  <si>
    <r>
      <t xml:space="preserve">ריהוט וציוד מבוקש </t>
    </r>
    <r>
      <rPr>
        <b/>
        <u/>
        <sz val="10"/>
        <color rgb="FF0000CC"/>
        <rFont val="Arial"/>
        <family val="2"/>
        <scheme val="minor"/>
      </rPr>
      <t>לכל חדרי הקבוצות</t>
    </r>
  </si>
  <si>
    <t>כמות חדרי הקבוצות   H</t>
  </si>
  <si>
    <t>מחשבים וציוד מולטימדיה לחדר קבוצה אחת - תקן</t>
  </si>
  <si>
    <t>כמות חדרי קבוצות</t>
  </si>
  <si>
    <r>
      <t xml:space="preserve">       מחשבים וציוד מולטימדיה מבוקש      </t>
    </r>
    <r>
      <rPr>
        <b/>
        <u/>
        <sz val="10"/>
        <color rgb="FF0000CC"/>
        <rFont val="Arial"/>
        <family val="2"/>
        <scheme val="minor"/>
      </rPr>
      <t>לחדר קבוצה אחת</t>
    </r>
  </si>
  <si>
    <r>
      <t xml:space="preserve"> מחשבים וציוד מולטימדיה מבוקשים          </t>
    </r>
    <r>
      <rPr>
        <b/>
        <u/>
        <sz val="10"/>
        <color rgb="FF0000CC"/>
        <rFont val="Arial"/>
        <family val="2"/>
        <scheme val="minor"/>
      </rPr>
      <t>לכל חדרי הקבוצות</t>
    </r>
  </si>
  <si>
    <r>
      <t xml:space="preserve">ציוד מבוקש </t>
    </r>
    <r>
      <rPr>
        <b/>
        <u/>
        <sz val="10"/>
        <color rgb="FF0000CC"/>
        <rFont val="Arial"/>
        <family val="2"/>
        <scheme val="minor"/>
      </rPr>
      <t>למרפסת אחת</t>
    </r>
  </si>
  <si>
    <r>
      <t xml:space="preserve">ציוד מבוקש </t>
    </r>
    <r>
      <rPr>
        <b/>
        <u/>
        <sz val="10"/>
        <color rgb="FF0000CC"/>
        <rFont val="Arial"/>
        <family val="2"/>
        <scheme val="minor"/>
      </rPr>
      <t xml:space="preserve">לכל המרפסות במרכז </t>
    </r>
  </si>
  <si>
    <r>
      <t xml:space="preserve">ציוד סניטריה מבוקש </t>
    </r>
    <r>
      <rPr>
        <b/>
        <u/>
        <sz val="10"/>
        <color rgb="FF0000CC"/>
        <rFont val="Arial"/>
        <family val="2"/>
        <scheme val="minor"/>
      </rPr>
      <t>לחדר שרותים אחד</t>
    </r>
  </si>
  <si>
    <t>כמות הציוד</t>
  </si>
  <si>
    <t>ריהוט וציוד חדר אוכל  - תקן</t>
  </si>
  <si>
    <t xml:space="preserve">ציוד וריהוט מבוקש לחדר האוכל בהתאם לכמות הסועדים בפועל בחדר האוכל בעת ובעונה אחת*  </t>
  </si>
  <si>
    <t>עמודה   F - נא למלא את כמות הציוד המבוקש לחדר קבוצה אחת/חדר שירותים  אחד  (לא רלוונטי לטבלה  של ריהוט וציוד לחדר האוכל)</t>
  </si>
  <si>
    <t>קטגוריה ב'- ציוד כללי למטבח, סדנאות, חללים משותפים וציוד נוסף  (ציוד המותאם לגודל המסגרת)</t>
  </si>
  <si>
    <t>כמות  C</t>
  </si>
  <si>
    <t>סך עלות   E</t>
  </si>
  <si>
    <t>כמות  F</t>
  </si>
  <si>
    <t>מחיר ליחידה   G</t>
  </si>
  <si>
    <t>סך עלות   H</t>
  </si>
  <si>
    <t>כמות  I</t>
  </si>
  <si>
    <t>מחיר ליחידה   J</t>
  </si>
  <si>
    <t>סך עלות   K</t>
  </si>
  <si>
    <t xml:space="preserve">  קטגוריה  ב' - ציוד כללי למטבח, סדנאות, חללים משותפים וציוד נוסף</t>
  </si>
  <si>
    <t>הערה: עבור  הסדנאות,  נדרש  להעביר פירוט  הכולל:  שם הסדנה, תכנים, תדירות הפעילות, כמות משתתפים מתוכננת  וכמות והכשרת הצוות המפעיל.</t>
  </si>
  <si>
    <t>הערה: הציוד לסדנאות כולל ריהוט מתאים.</t>
  </si>
  <si>
    <t>אביזרי נוי</t>
  </si>
  <si>
    <t xml:space="preserve">עלות </t>
  </si>
  <si>
    <t>כמות הציוד המבוקש לחדר קבוצה אחת  F</t>
  </si>
  <si>
    <t>כמות הציוד המבוקש לחדר שרותים אחד</t>
  </si>
  <si>
    <t xml:space="preserve">הערה: לסעיפים 10,11 - כמות 1.3 לוקחת בחשבון חדר קבוצה אחת + שטחים  כלליים/ציבוריים </t>
  </si>
  <si>
    <t>מרקיזה למרפסת חדר קבוצה אחת (מרקיזה 3*2=6 מ"ר)</t>
  </si>
  <si>
    <t xml:space="preserve">המסגרות מיועדות, לאנשים ברמת תפקוד טיפולית וסיעודית, הזקוקים לתמיכות מקיפות בחיי היום יום.  </t>
  </si>
  <si>
    <t>במסגרות ניתנים: שירותי תמיכה, טיפול, העשרה ופנאי  מגוונים בשעות היום.</t>
  </si>
  <si>
    <t>קביעת תקן ריהוט וציוד כללי בסיסי, למרכזי יום ולמסגרות למזדקנים עבור אנשים עם מוגבלות:  פיזית, חושית, מוגבלות שכלית  התפתחותית, נפשית ועל הרצף האוטיסטי.</t>
  </si>
  <si>
    <t>א.    להגדיר תחומי והיקף הסיוע  של  הקרן  עבור הציוד  הנדרש למסגרות.</t>
  </si>
  <si>
    <t>ב.     לסייע לאנשי מקצוע למקד את הצרכים בציוד בעת הקמת מסגרת חדשה או בשדרוג מסגרת קיימת.</t>
  </si>
  <si>
    <t xml:space="preserve">ג.       לקבוע  מסגרת  תקציבית  בהתאם לגודל וסוג המסגרת.  </t>
  </si>
  <si>
    <t>2.1    כדי לקבוע תקן  לציוד בסיסי, כאשר המסגרות  עצמן בגדלים  שונים, עם כמות והיקפי  קבוצות שונים  וכמויות שונות של  אנשים, הוחלט לבצע חלוקה לשתי קטגוריות עיקריות, כדלקמן:</t>
  </si>
  <si>
    <t>תקינה עדכנית של משרד הרווחה קובעת יחס בין משתקמים למדריך בקבוצה עפ"י היחסים הבאים:</t>
  </si>
  <si>
    <r>
      <t xml:space="preserve">סך ההשקעה בציוד מסוג זה תלויה </t>
    </r>
    <r>
      <rPr>
        <u/>
        <sz val="11"/>
        <color theme="1"/>
        <rFont val="David"/>
        <family val="2"/>
      </rPr>
      <t>בכמות חדרי הקבוצות</t>
    </r>
    <r>
      <rPr>
        <sz val="11"/>
        <color theme="1"/>
        <rFont val="David"/>
        <family val="2"/>
      </rPr>
      <t xml:space="preserve">  </t>
    </r>
    <r>
      <rPr>
        <u/>
        <sz val="11"/>
        <color theme="1"/>
        <rFont val="David"/>
        <family val="2"/>
      </rPr>
      <t xml:space="preserve">ובמספר האנשים בכל קבוצה , </t>
    </r>
    <r>
      <rPr>
        <sz val="11"/>
        <color theme="1"/>
        <rFont val="David"/>
        <family val="2"/>
      </rPr>
      <t>במסגרת.</t>
    </r>
  </si>
  <si>
    <t xml:space="preserve">·        מסגרת קטנה  - 18-40 אנשים </t>
  </si>
  <si>
    <t xml:space="preserve">·        מסגרת בינונית  - 41-60 אנשים </t>
  </si>
  <si>
    <t xml:space="preserve">·        מסגרת גדולה  - 61 אנשים ומעלה  </t>
  </si>
  <si>
    <t>מספר  הסדנאות המקסימלי  האפשרי  מותנה  בגודל  המסגרת  ומופיע בתקן עצמו.</t>
  </si>
  <si>
    <t xml:space="preserve">מרוכזת של כמות גדולה של פריטי ציוד שונים מאותו ספק,  באחריות המסגרת  לקבל "הנחת כמות". </t>
  </si>
  <si>
    <t>3.2   יש לשאוף לניצול מקסימלי של החדרים ובהתאם לכך לתכנן את אחסון הציוד בצורה  הולמת, מוגנת ושמורה. יש לשאוף לניצול יעיל ומרבי של הציוד.</t>
  </si>
  <si>
    <t>שם המסגרת</t>
  </si>
  <si>
    <t xml:space="preserve">עמודות  C - E   - ציוד ועלות לחדר קבוצה אחת   עפ"י  התקן. </t>
  </si>
  <si>
    <t>עמודה  G - הנוסחה תחשב  את  עלות  הציוד  המבוקש  לחדר קבוצה אחת / חדר  שירותים  אחד בהתאם לתקן.</t>
  </si>
  <si>
    <t>עמודה  I  - הנוסחה  תחשב  את  עלות הציוד  המבוקש  למסגרת  כולה  בהתאם לכמות חדרי הקבוצות  שהזנתם ובהתאם לתקן.</t>
  </si>
  <si>
    <t>ציוד  שאינו  נדרש ע"י  המסגרת,  נא   למלא  0  (אפס)  בטור   F</t>
  </si>
  <si>
    <t>קטגוריה א' - הציוד המבוקש למסגרת כולה</t>
  </si>
  <si>
    <t>כסא בחדר קבוצה (בהתאם לכמות האנשים בחדר קבוצה)</t>
  </si>
  <si>
    <t>שולחן בחדר קבוצה (בהתאם לכמות האנשים בחדר קבוצה - 3-4 איש לשולחן)</t>
  </si>
  <si>
    <t>הובלה ו/או התקנה  - 5%</t>
  </si>
  <si>
    <t>סה"כ עלות ריהוט וציוד המבוקש למסגרת כולה</t>
  </si>
  <si>
    <t>עמודה   L - נא למלא  את עלות הציוד  המבוקש למסגרת בהתאם לגודלה של המסגרת - כמות האנשים במסגרת</t>
  </si>
  <si>
    <t>ציוד  שאינו  נדרש ע"י  המסגרת,  נא   למלא  0  (אפס)  בטור   L</t>
  </si>
  <si>
    <t>נא למלא טור זה בהתאם לגודל המסגרת - קטנה / בינונית / גדולה</t>
  </si>
  <si>
    <t>מסגרת קטנה (18-40 אנשים)</t>
  </si>
  <si>
    <t>מסגרת בינונית ( 41-60 אנשים)</t>
  </si>
  <si>
    <t>מסגרת גדולה  ( 61 אנשים ומעלה)</t>
  </si>
  <si>
    <t>הציוד/ הגדרת המסגרת</t>
  </si>
  <si>
    <t>עלות הציוד הכללי המבוקש  למסגרת כולה  L</t>
  </si>
  <si>
    <t>הובלה ו/או התקנה -  5%</t>
  </si>
  <si>
    <t>סה"כ עלות הציוד המבוקש למסגרת  כולה -קטגוריה ב'</t>
  </si>
  <si>
    <r>
      <rPr>
        <b/>
        <sz val="18"/>
        <rFont val="Arial"/>
        <family val="2"/>
      </rPr>
      <t xml:space="preserve">סך קטגוריה ב' -         ציוד כללי </t>
    </r>
    <r>
      <rPr>
        <b/>
        <sz val="16"/>
        <rFont val="Arial"/>
        <family val="2"/>
        <charset val="177"/>
      </rPr>
      <t xml:space="preserve">            </t>
    </r>
    <r>
      <rPr>
        <b/>
        <sz val="12"/>
        <rFont val="Arial"/>
        <family val="2"/>
      </rPr>
      <t>(בש"ח וכולל מע"מ)</t>
    </r>
  </si>
  <si>
    <t>קטגוריה א' - סה"כ עלות ריהוט וציוד כללי לחדרי קבוצות, לשרותים ולחדר האוכל, המבוקש למסגרת כולה</t>
  </si>
  <si>
    <t>קטגוריה ב' - סה"כ עלות ציוד כללי למטבח, סדנאות, חללים משותפים וציוד נוסף, המבוקש למסגרת כולה</t>
  </si>
  <si>
    <t>הערה: במידה והמטבח אינו בחלל נפרד, ניתן לבקש ציוד רק בהיקף של מחצית  מהעלות לעיל (בהתאם לגודל המסגרת)</t>
  </si>
  <si>
    <t>עמודה   H - נא למלא את  כמות חדרי הקבוצות/  חדרי  שירותים  במסגרת כולה (לא רלוונטי  לטבלה  של  ריהוט וציוד לחדר האוכל)</t>
  </si>
  <si>
    <t>מסמך זה נועד לפשט את תהליך הגשת הבקשות לקרנות לסיוע  במימון ציוד בסיסי למרכזי היום ולמסגרות למזדקנים (יקראו להלן  "המסגרות").</t>
  </si>
  <si>
    <t>א. הסבר קצר על המסגרת : ייעוד, מטרות, היסטוריה , פעילות שוטפת של המסגרת, תכנים.</t>
  </si>
  <si>
    <t>ד. תיאור המבנה בו נמצאת המסגרת: בעלות על המבנה, שטח המבנה (ברוטו/נטו), האם המבנה חדש או קיים , טבלה המפרטת מספר החללים, ייעודם וגודלם.</t>
  </si>
  <si>
    <t>תרומתה של הקרן לפיתוח שרותים לנכים, לפיתוח ושדרוג המסגרות, האיצה את הקמתן ופריסתן בכל רחבי הארץ, ובעשור האחרון , מאות אנשים עם מוגבלות נהנים מהמבנים המרווחים והמאובזרים בציוד חדשני ומותאם.</t>
  </si>
  <si>
    <t>בטבלה  4.1.5  יש  להזין רק נתון  רלוונטי בתא   F77  הממורקר בתכלת - יש להתייחס אך ורק לכמות הסועדים בפועל בחדר האוכל בעת ובעונה אחת.</t>
  </si>
  <si>
    <t>מספר הסועדים בפועל F77</t>
  </si>
  <si>
    <r>
      <t xml:space="preserve">סט כלי אוכל - </t>
    </r>
    <r>
      <rPr>
        <sz val="8"/>
        <rFont val="Arial"/>
        <family val="2"/>
      </rPr>
      <t>בהתאם לכמות האנשים במסגרת (תא E9) בתוספת  20%</t>
    </r>
  </si>
  <si>
    <r>
      <t xml:space="preserve">מבקש  הציוד  מתבקש למלא  </t>
    </r>
    <r>
      <rPr>
        <b/>
        <u/>
        <sz val="14"/>
        <color rgb="FF0000CC"/>
        <rFont val="Arial"/>
        <family val="2"/>
        <scheme val="minor"/>
      </rPr>
      <t>רק</t>
    </r>
    <r>
      <rPr>
        <b/>
        <sz val="14"/>
        <color rgb="FF0000CC"/>
        <rFont val="Arial"/>
        <family val="2"/>
        <scheme val="minor"/>
      </rPr>
      <t xml:space="preserve">  עמודות   F    ו   H  בלבד, רק  את  התאים  הממורקרים בתכלת.</t>
    </r>
  </si>
  <si>
    <r>
      <t xml:space="preserve">מבקש  הציוד  מתבקש למלא  </t>
    </r>
    <r>
      <rPr>
        <b/>
        <u/>
        <sz val="14"/>
        <color rgb="FF0000CC"/>
        <rFont val="Arial"/>
        <family val="2"/>
        <scheme val="minor"/>
      </rPr>
      <t>רק</t>
    </r>
    <r>
      <rPr>
        <b/>
        <sz val="14"/>
        <color rgb="FF0000CC"/>
        <rFont val="Arial"/>
        <family val="2"/>
        <scheme val="minor"/>
      </rPr>
      <t xml:space="preserve">  עמודה   L  הממורקרות בתכלת.</t>
    </r>
  </si>
  <si>
    <t>29.8.19</t>
  </si>
  <si>
    <r>
      <t xml:space="preserve">מבקש  הציוד  מתבקש למלא  </t>
    </r>
    <r>
      <rPr>
        <b/>
        <u/>
        <sz val="14"/>
        <color rgb="FF0000CC"/>
        <rFont val="Arial"/>
        <family val="2"/>
        <scheme val="minor"/>
      </rPr>
      <t>רק</t>
    </r>
    <r>
      <rPr>
        <b/>
        <sz val="14"/>
        <color rgb="FF0000CC"/>
        <rFont val="Arial"/>
        <family val="2"/>
        <scheme val="minor"/>
      </rPr>
      <t xml:space="preserve">  את  התאים  הממורקרים בתכלת בלבד.</t>
    </r>
  </si>
  <si>
    <t>סך ציוד וריהוט לחדר קבוצה</t>
  </si>
  <si>
    <t>מס' אנשים במסגרת )משתקמים בלבד(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</si>
</sst>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64" formatCode="#,###,##0.00"/>
    <numFmt numFmtId="165" formatCode="#,##0_ ;[Red]\-#,##0\ "/>
    <numFmt numFmtId="166" formatCode="#,##0.0_ ;[Red]\-#,##0.0\ "/>
    <numFmt numFmtId="167" formatCode="0.0"/>
    <numFmt numFmtId="168" formatCode="_ * #,##0_ ;_ * \-#,##0_ ;_ * &quot;-&quot;??_ ;_ @_ "/>
    <numFmt numFmtId="169" formatCode="#,###,##0.0"/>
    <numFmt numFmtId="170" formatCode="#,###,##0"/>
  </numFmts>
  <fonts count="81" x14ac:knownFonts="1">
    <font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</font>
    <font>
      <sz val="11"/>
      <name val="Arial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0"/>
      <color rgb="FF0070C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</font>
    <font>
      <b/>
      <sz val="12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charset val="177"/>
      <scheme val="minor"/>
    </font>
    <font>
      <b/>
      <sz val="10"/>
      <name val="Arial"/>
      <family val="2"/>
      <charset val="177"/>
    </font>
    <font>
      <sz val="10"/>
      <name val="Arial"/>
      <family val="2"/>
      <charset val="177"/>
    </font>
    <font>
      <sz val="10"/>
      <name val="Arial"/>
      <family val="2"/>
      <charset val="177"/>
      <scheme val="minor"/>
    </font>
    <font>
      <b/>
      <sz val="10"/>
      <name val="Arial"/>
      <family val="2"/>
      <charset val="177"/>
      <scheme val="minor"/>
    </font>
    <font>
      <b/>
      <sz val="14"/>
      <name val="Arial"/>
      <family val="2"/>
      <scheme val="minor"/>
    </font>
    <font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0"/>
      <name val="Arial"/>
      <family val="2"/>
    </font>
    <font>
      <b/>
      <sz val="16"/>
      <name val="Arial"/>
      <family val="2"/>
    </font>
    <font>
      <b/>
      <sz val="16"/>
      <name val="Arial"/>
      <family val="2"/>
      <scheme val="minor"/>
    </font>
    <font>
      <sz val="1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9"/>
      <color theme="1"/>
      <name val="Arial"/>
      <family val="2"/>
      <charset val="177"/>
      <scheme val="minor"/>
    </font>
    <font>
      <b/>
      <sz val="9"/>
      <name val="Arial"/>
      <family val="2"/>
      <charset val="177"/>
    </font>
    <font>
      <sz val="9"/>
      <name val="Arial"/>
      <family val="2"/>
      <charset val="177"/>
    </font>
    <font>
      <sz val="12"/>
      <color rgb="FFFF000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b/>
      <sz val="11"/>
      <color rgb="FF0000CC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name val="Arial"/>
      <family val="2"/>
      <scheme val="minor"/>
    </font>
    <font>
      <b/>
      <sz val="12"/>
      <color rgb="FF0000CC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rgb="FF0000CC"/>
      <name val="Arial"/>
      <family val="2"/>
    </font>
    <font>
      <b/>
      <sz val="12"/>
      <color rgb="FF0000CC"/>
      <name val="Arial"/>
      <family val="2"/>
    </font>
    <font>
      <b/>
      <sz val="10"/>
      <color rgb="FF0000CC"/>
      <name val="Arial"/>
      <family val="2"/>
      <scheme val="minor"/>
    </font>
    <font>
      <b/>
      <u/>
      <sz val="10"/>
      <color rgb="FF0000CC"/>
      <name val="Arial"/>
      <family val="2"/>
      <scheme val="minor"/>
    </font>
    <font>
      <b/>
      <u/>
      <sz val="16"/>
      <color rgb="FF0000CC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16"/>
      <color rgb="FF0000CC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u/>
      <sz val="18"/>
      <color theme="1"/>
      <name val="Arial"/>
      <family val="2"/>
      <scheme val="minor"/>
    </font>
    <font>
      <b/>
      <sz val="12"/>
      <color theme="1"/>
      <name val="David"/>
      <family val="2"/>
    </font>
    <font>
      <b/>
      <sz val="14"/>
      <color theme="1"/>
      <name val="David"/>
      <family val="2"/>
    </font>
    <font>
      <sz val="10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Arial"/>
      <family val="2"/>
      <scheme val="minor"/>
    </font>
    <font>
      <b/>
      <sz val="10"/>
      <color rgb="FF7030A0"/>
      <name val="Arial"/>
      <family val="2"/>
      <scheme val="minor"/>
    </font>
    <font>
      <b/>
      <sz val="16"/>
      <name val="David"/>
      <family val="2"/>
    </font>
    <font>
      <sz val="11"/>
      <color theme="1"/>
      <name val="David"/>
      <family val="2"/>
    </font>
    <font>
      <u/>
      <sz val="11"/>
      <color theme="1"/>
      <name val="David"/>
      <family val="2"/>
    </font>
    <font>
      <b/>
      <u/>
      <sz val="11"/>
      <color theme="1"/>
      <name val="David"/>
      <family val="2"/>
    </font>
    <font>
      <b/>
      <sz val="11"/>
      <color rgb="FF7030A0"/>
      <name val="Arial"/>
      <family val="2"/>
      <scheme val="minor"/>
    </font>
    <font>
      <b/>
      <sz val="9"/>
      <color rgb="FFFF0000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4"/>
      <color rgb="FF0000CC"/>
      <name val="Arial"/>
      <family val="2"/>
    </font>
    <font>
      <b/>
      <sz val="11"/>
      <color rgb="FFFF0000"/>
      <name val="Arial"/>
      <family val="2"/>
    </font>
    <font>
      <b/>
      <sz val="16"/>
      <name val="Arial"/>
      <family val="2"/>
      <charset val="177"/>
    </font>
    <font>
      <b/>
      <sz val="18"/>
      <name val="Arial"/>
      <family val="2"/>
    </font>
    <font>
      <b/>
      <sz val="11"/>
      <color rgb="FF00B050"/>
      <name val="Arial"/>
      <family val="2"/>
      <scheme val="minor"/>
    </font>
    <font>
      <sz val="12"/>
      <color rgb="FF00B050"/>
      <name val="Arial"/>
      <family val="2"/>
    </font>
    <font>
      <b/>
      <sz val="12"/>
      <color rgb="FF00B050"/>
      <name val="Arial"/>
      <family val="2"/>
      <scheme val="minor"/>
    </font>
    <font>
      <b/>
      <sz val="18"/>
      <name val="Arial"/>
      <family val="2"/>
      <scheme val="minor"/>
    </font>
    <font>
      <b/>
      <sz val="20"/>
      <name val="Arial"/>
      <family val="2"/>
      <scheme val="minor"/>
    </font>
    <font>
      <b/>
      <sz val="14"/>
      <color rgb="FF0000CC"/>
      <name val="Arial"/>
      <family val="2"/>
      <scheme val="minor"/>
    </font>
    <font>
      <b/>
      <u/>
      <sz val="14"/>
      <color rgb="FF0000CC"/>
      <name val="Arial"/>
      <family val="2"/>
      <scheme val="minor"/>
    </font>
    <font>
      <b/>
      <u/>
      <sz val="24"/>
      <color rgb="FF0000CC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FF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43" fontId="24" fillId="0" borderId="0" applyFont="0" applyFill="0" applyBorder="0" applyAlignment="0" applyProtection="0"/>
  </cellStyleXfs>
  <cellXfs count="389">
    <xf numFmtId="0" fontId="0" fillId="0" borderId="0" xfId="0"/>
    <xf numFmtId="0" fontId="0" fillId="0" borderId="0" xfId="0"/>
    <xf numFmtId="164" fontId="3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0" fontId="6" fillId="0" borderId="0" xfId="0" applyFont="1"/>
    <xf numFmtId="0" fontId="33" fillId="0" borderId="0" xfId="0" applyFont="1" applyAlignment="1">
      <alignment horizontal="right"/>
    </xf>
    <xf numFmtId="0" fontId="35" fillId="0" borderId="0" xfId="1" applyNumberFormat="1" applyFont="1" applyFill="1" applyBorder="1" applyAlignment="1">
      <alignment wrapText="1"/>
    </xf>
    <xf numFmtId="0" fontId="35" fillId="0" borderId="1" xfId="1" applyNumberFormat="1" applyFont="1" applyFill="1" applyBorder="1" applyAlignment="1">
      <alignment wrapText="1"/>
    </xf>
    <xf numFmtId="164" fontId="14" fillId="3" borderId="2" xfId="1" applyNumberFormat="1" applyFont="1" applyFill="1" applyBorder="1" applyAlignment="1">
      <alignment horizontal="right" wrapText="1"/>
    </xf>
    <xf numFmtId="0" fontId="0" fillId="3" borderId="3" xfId="0" applyFill="1" applyBorder="1"/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34" fillId="0" borderId="1" xfId="1" applyNumberFormat="1" applyFont="1" applyFill="1" applyBorder="1" applyAlignment="1">
      <alignment horizontal="right" wrapText="1"/>
    </xf>
    <xf numFmtId="164" fontId="14" fillId="0" borderId="1" xfId="1" applyNumberFormat="1" applyFont="1" applyFill="1" applyBorder="1" applyAlignment="1">
      <alignment horizontal="right" wrapText="1"/>
    </xf>
    <xf numFmtId="165" fontId="30" fillId="0" borderId="1" xfId="0" applyNumberFormat="1" applyFont="1" applyFill="1" applyBorder="1" applyAlignment="1">
      <alignment horizontal="right"/>
    </xf>
    <xf numFmtId="165" fontId="23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4" fontId="14" fillId="4" borderId="2" xfId="1" applyNumberFormat="1" applyFont="1" applyFill="1" applyBorder="1" applyAlignment="1">
      <alignment horizontal="right" wrapText="1"/>
    </xf>
    <xf numFmtId="164" fontId="3" fillId="0" borderId="0" xfId="1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/>
    </xf>
    <xf numFmtId="165" fontId="15" fillId="3" borderId="1" xfId="0" applyNumberFormat="1" applyFont="1" applyFill="1" applyBorder="1" applyAlignment="1">
      <alignment horizontal="right"/>
    </xf>
    <xf numFmtId="0" fontId="6" fillId="4" borderId="3" xfId="0" applyFont="1" applyFill="1" applyBorder="1"/>
    <xf numFmtId="165" fontId="15" fillId="4" borderId="1" xfId="0" applyNumberFormat="1" applyFont="1" applyFill="1" applyBorder="1" applyAlignment="1">
      <alignment horizontal="right"/>
    </xf>
    <xf numFmtId="165" fontId="4" fillId="3" borderId="1" xfId="0" applyNumberFormat="1" applyFont="1" applyFill="1" applyBorder="1" applyAlignment="1">
      <alignment horizontal="right"/>
    </xf>
    <xf numFmtId="0" fontId="0" fillId="0" borderId="0" xfId="0" applyAlignment="1" applyProtection="1">
      <protection locked="0"/>
    </xf>
    <xf numFmtId="0" fontId="9" fillId="0" borderId="0" xfId="0" applyFont="1" applyAlignment="1" applyProtection="1">
      <protection locked="0"/>
    </xf>
    <xf numFmtId="0" fontId="32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25" fillId="0" borderId="41" xfId="0" applyFont="1" applyBorder="1" applyAlignment="1" applyProtection="1">
      <protection locked="0"/>
    </xf>
    <xf numFmtId="164" fontId="44" fillId="0" borderId="27" xfId="1" applyNumberFormat="1" applyFont="1" applyFill="1" applyBorder="1" applyAlignment="1" applyProtection="1">
      <alignment horizontal="right" wrapText="1"/>
      <protection locked="0"/>
    </xf>
    <xf numFmtId="164" fontId="5" fillId="0" borderId="0" xfId="1" applyNumberFormat="1" applyFont="1" applyFill="1" applyBorder="1" applyAlignment="1" applyProtection="1">
      <alignment horizontal="right" wrapText="1"/>
      <protection locked="0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165" fontId="1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protection locked="0"/>
    </xf>
    <xf numFmtId="164" fontId="3" fillId="0" borderId="0" xfId="1" applyNumberFormat="1" applyFont="1" applyFill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164" fontId="3" fillId="0" borderId="26" xfId="1" applyNumberFormat="1" applyFont="1" applyFill="1" applyBorder="1" applyAlignment="1" applyProtection="1">
      <alignment horizontal="right" wrapText="1"/>
      <protection locked="0"/>
    </xf>
    <xf numFmtId="0" fontId="36" fillId="0" borderId="0" xfId="0" applyFont="1" applyAlignment="1" applyProtection="1">
      <protection locked="0"/>
    </xf>
    <xf numFmtId="0" fontId="32" fillId="0" borderId="0" xfId="0" applyFont="1" applyFill="1" applyAlignment="1" applyProtection="1">
      <protection locked="0"/>
    </xf>
    <xf numFmtId="165" fontId="0" fillId="0" borderId="0" xfId="0" applyNumberFormat="1" applyAlignment="1" applyProtection="1">
      <protection locked="0"/>
    </xf>
    <xf numFmtId="0" fontId="32" fillId="0" borderId="6" xfId="0" applyFont="1" applyFill="1" applyBorder="1" applyAlignment="1" applyProtection="1"/>
    <xf numFmtId="0" fontId="25" fillId="0" borderId="7" xfId="0" applyFont="1" applyBorder="1" applyAlignment="1" applyProtection="1"/>
    <xf numFmtId="164" fontId="35" fillId="0" borderId="25" xfId="1" applyNumberFormat="1" applyFont="1" applyFill="1" applyBorder="1" applyAlignment="1" applyProtection="1">
      <alignment horizontal="right" wrapText="1"/>
    </xf>
    <xf numFmtId="164" fontId="5" fillId="0" borderId="42" xfId="1" applyNumberFormat="1" applyFont="1" applyFill="1" applyBorder="1" applyAlignment="1" applyProtection="1">
      <alignment horizontal="right" wrapText="1"/>
    </xf>
    <xf numFmtId="164" fontId="5" fillId="0" borderId="46" xfId="1" applyNumberFormat="1" applyFont="1" applyFill="1" applyBorder="1" applyAlignment="1" applyProtection="1">
      <alignment horizontal="right" wrapText="1"/>
    </xf>
    <xf numFmtId="164" fontId="5" fillId="0" borderId="12" xfId="1" applyNumberFormat="1" applyFont="1" applyFill="1" applyBorder="1" applyAlignment="1" applyProtection="1">
      <alignment horizontal="right" wrapText="1"/>
    </xf>
    <xf numFmtId="164" fontId="5" fillId="0" borderId="37" xfId="1" applyNumberFormat="1" applyFont="1" applyFill="1" applyBorder="1" applyAlignment="1" applyProtection="1">
      <alignment horizontal="right" wrapText="1"/>
    </xf>
    <xf numFmtId="164" fontId="5" fillId="0" borderId="11" xfId="1" applyNumberFormat="1" applyFont="1" applyFill="1" applyBorder="1" applyAlignment="1" applyProtection="1">
      <alignment horizontal="right" wrapText="1"/>
    </xf>
    <xf numFmtId="0" fontId="35" fillId="0" borderId="23" xfId="1" applyNumberFormat="1" applyFont="1" applyFill="1" applyBorder="1" applyAlignment="1" applyProtection="1">
      <alignment wrapText="1"/>
    </xf>
    <xf numFmtId="164" fontId="3" fillId="0" borderId="43" xfId="1" applyNumberFormat="1" applyFont="1" applyFill="1" applyBorder="1" applyAlignment="1" applyProtection="1">
      <alignment horizontal="right" wrapText="1"/>
    </xf>
    <xf numFmtId="165" fontId="2" fillId="0" borderId="47" xfId="0" applyNumberFormat="1" applyFont="1" applyFill="1" applyBorder="1" applyAlignment="1" applyProtection="1">
      <alignment horizontal="right"/>
    </xf>
    <xf numFmtId="165" fontId="4" fillId="0" borderId="5" xfId="0" applyNumberFormat="1" applyFont="1" applyFill="1" applyBorder="1" applyAlignment="1" applyProtection="1">
      <alignment horizontal="right"/>
    </xf>
    <xf numFmtId="165" fontId="1" fillId="0" borderId="32" xfId="0" applyNumberFormat="1" applyFont="1" applyFill="1" applyBorder="1" applyAlignment="1" applyProtection="1">
      <alignment horizontal="right"/>
    </xf>
    <xf numFmtId="165" fontId="2" fillId="0" borderId="5" xfId="0" applyNumberFormat="1" applyFont="1" applyFill="1" applyBorder="1" applyAlignment="1" applyProtection="1">
      <alignment horizontal="right"/>
    </xf>
    <xf numFmtId="0" fontId="35" fillId="0" borderId="14" xfId="1" applyNumberFormat="1" applyFont="1" applyFill="1" applyBorder="1" applyAlignment="1" applyProtection="1">
      <alignment wrapText="1"/>
    </xf>
    <xf numFmtId="164" fontId="3" fillId="0" borderId="2" xfId="1" applyNumberFormat="1" applyFont="1" applyFill="1" applyBorder="1" applyAlignment="1" applyProtection="1">
      <alignment horizontal="right" wrapText="1"/>
    </xf>
    <xf numFmtId="165" fontId="2" fillId="0" borderId="48" xfId="0" applyNumberFormat="1" applyFont="1" applyFill="1" applyBorder="1" applyAlignment="1" applyProtection="1">
      <alignment horizontal="right"/>
    </xf>
    <xf numFmtId="165" fontId="4" fillId="0" borderId="1" xfId="0" applyNumberFormat="1" applyFont="1" applyFill="1" applyBorder="1" applyAlignment="1" applyProtection="1">
      <alignment horizontal="right"/>
    </xf>
    <xf numFmtId="165" fontId="1" fillId="0" borderId="31" xfId="0" applyNumberFormat="1" applyFont="1" applyFill="1" applyBorder="1" applyAlignment="1" applyProtection="1">
      <alignment horizontal="right"/>
    </xf>
    <xf numFmtId="165" fontId="2" fillId="0" borderId="1" xfId="0" applyNumberFormat="1" applyFont="1" applyFill="1" applyBorder="1" applyAlignment="1" applyProtection="1">
      <alignment horizontal="right"/>
    </xf>
    <xf numFmtId="165" fontId="4" fillId="0" borderId="48" xfId="0" applyNumberFormat="1" applyFont="1" applyFill="1" applyBorder="1" applyAlignment="1" applyProtection="1">
      <alignment horizontal="right"/>
    </xf>
    <xf numFmtId="165" fontId="13" fillId="0" borderId="31" xfId="0" applyNumberFormat="1" applyFont="1" applyFill="1" applyBorder="1" applyAlignment="1" applyProtection="1">
      <alignment horizontal="right"/>
    </xf>
    <xf numFmtId="165" fontId="4" fillId="0" borderId="4" xfId="0" applyNumberFormat="1" applyFont="1" applyFill="1" applyBorder="1" applyAlignment="1" applyProtection="1">
      <alignment horizontal="right"/>
    </xf>
    <xf numFmtId="0" fontId="35" fillId="0" borderId="28" xfId="1" applyNumberFormat="1" applyFont="1" applyFill="1" applyBorder="1" applyAlignment="1" applyProtection="1">
      <alignment wrapText="1"/>
    </xf>
    <xf numFmtId="164" fontId="3" fillId="0" borderId="44" xfId="1" applyNumberFormat="1" applyFont="1" applyFill="1" applyBorder="1" applyAlignment="1" applyProtection="1">
      <alignment horizontal="right" wrapText="1"/>
    </xf>
    <xf numFmtId="165" fontId="2" fillId="0" borderId="49" xfId="0" applyNumberFormat="1" applyFont="1" applyFill="1" applyBorder="1" applyAlignment="1" applyProtection="1">
      <alignment horizontal="right"/>
    </xf>
    <xf numFmtId="165" fontId="4" fillId="0" borderId="29" xfId="0" applyNumberFormat="1" applyFont="1" applyFill="1" applyBorder="1" applyAlignment="1" applyProtection="1">
      <alignment horizontal="right"/>
    </xf>
    <xf numFmtId="165" fontId="1" fillId="0" borderId="38" xfId="0" applyNumberFormat="1" applyFont="1" applyFill="1" applyBorder="1" applyAlignment="1" applyProtection="1">
      <alignment horizontal="right"/>
    </xf>
    <xf numFmtId="165" fontId="2" fillId="0" borderId="29" xfId="0" applyNumberFormat="1" applyFont="1" applyFill="1" applyBorder="1" applyAlignment="1" applyProtection="1">
      <alignment horizontal="right"/>
    </xf>
    <xf numFmtId="0" fontId="35" fillId="0" borderId="25" xfId="1" applyNumberFormat="1" applyFont="1" applyFill="1" applyBorder="1" applyAlignment="1" applyProtection="1">
      <alignment wrapText="1"/>
    </xf>
    <xf numFmtId="164" fontId="5" fillId="0" borderId="45" xfId="1" applyNumberFormat="1" applyFont="1" applyFill="1" applyBorder="1" applyAlignment="1" applyProtection="1">
      <alignment horizontal="right" wrapText="1"/>
    </xf>
    <xf numFmtId="165" fontId="1" fillId="0" borderId="50" xfId="0" applyNumberFormat="1" applyFont="1" applyFill="1" applyBorder="1" applyAlignment="1" applyProtection="1">
      <alignment horizontal="right"/>
    </xf>
    <xf numFmtId="165" fontId="1" fillId="0" borderId="13" xfId="0" applyNumberFormat="1" applyFont="1" applyFill="1" applyBorder="1" applyAlignment="1" applyProtection="1">
      <alignment horizontal="right"/>
    </xf>
    <xf numFmtId="165" fontId="1" fillId="0" borderId="39" xfId="0" applyNumberFormat="1" applyFont="1" applyFill="1" applyBorder="1" applyAlignment="1" applyProtection="1">
      <alignment horizontal="right"/>
    </xf>
    <xf numFmtId="165" fontId="2" fillId="0" borderId="35" xfId="0" applyNumberFormat="1" applyFont="1" applyFill="1" applyBorder="1" applyAlignment="1" applyProtection="1">
      <alignment horizontal="right"/>
    </xf>
    <xf numFmtId="165" fontId="2" fillId="0" borderId="26" xfId="0" applyNumberFormat="1" applyFont="1" applyFill="1" applyBorder="1" applyAlignment="1" applyProtection="1">
      <alignment horizontal="right"/>
    </xf>
    <xf numFmtId="0" fontId="33" fillId="0" borderId="6" xfId="0" applyFont="1" applyFill="1" applyBorder="1" applyAlignment="1" applyProtection="1"/>
    <xf numFmtId="164" fontId="34" fillId="0" borderId="25" xfId="1" applyNumberFormat="1" applyFont="1" applyFill="1" applyBorder="1" applyAlignment="1" applyProtection="1">
      <alignment horizontal="right" wrapText="1"/>
    </xf>
    <xf numFmtId="165" fontId="20" fillId="0" borderId="47" xfId="0" applyNumberFormat="1" applyFont="1" applyFill="1" applyBorder="1" applyAlignment="1" applyProtection="1">
      <alignment horizontal="right"/>
    </xf>
    <xf numFmtId="165" fontId="20" fillId="0" borderId="5" xfId="0" applyNumberFormat="1" applyFont="1" applyFill="1" applyBorder="1" applyAlignment="1" applyProtection="1">
      <alignment horizontal="right"/>
    </xf>
    <xf numFmtId="165" fontId="21" fillId="0" borderId="32" xfId="0" applyNumberFormat="1" applyFont="1" applyFill="1" applyBorder="1" applyAlignment="1" applyProtection="1">
      <alignment horizontal="right"/>
    </xf>
    <xf numFmtId="165" fontId="20" fillId="0" borderId="1" xfId="0" applyNumberFormat="1" applyFont="1" applyFill="1" applyBorder="1" applyAlignment="1" applyProtection="1">
      <alignment horizontal="right"/>
    </xf>
    <xf numFmtId="165" fontId="21" fillId="0" borderId="31" xfId="0" applyNumberFormat="1" applyFont="1" applyFill="1" applyBorder="1" applyAlignment="1" applyProtection="1">
      <alignment horizontal="right"/>
    </xf>
    <xf numFmtId="165" fontId="20" fillId="0" borderId="49" xfId="0" applyNumberFormat="1" applyFont="1" applyFill="1" applyBorder="1" applyAlignment="1" applyProtection="1">
      <alignment horizontal="right"/>
    </xf>
    <xf numFmtId="164" fontId="18" fillId="0" borderId="45" xfId="1" applyNumberFormat="1" applyFont="1" applyFill="1" applyBorder="1" applyAlignment="1" applyProtection="1">
      <alignment horizontal="right" wrapText="1"/>
    </xf>
    <xf numFmtId="165" fontId="20" fillId="0" borderId="51" xfId="0" applyNumberFormat="1" applyFont="1" applyFill="1" applyBorder="1" applyAlignment="1" applyProtection="1">
      <alignment horizontal="right"/>
    </xf>
    <xf numFmtId="165" fontId="20" fillId="0" borderId="26" xfId="0" applyNumberFormat="1" applyFont="1" applyFill="1" applyBorder="1" applyAlignment="1" applyProtection="1">
      <alignment horizontal="right"/>
    </xf>
    <xf numFmtId="165" fontId="21" fillId="0" borderId="39" xfId="0" applyNumberFormat="1" applyFont="1" applyFill="1" applyBorder="1" applyAlignment="1" applyProtection="1">
      <alignment horizontal="right"/>
    </xf>
    <xf numFmtId="165" fontId="37" fillId="0" borderId="35" xfId="0" applyNumberFormat="1" applyFont="1" applyFill="1" applyBorder="1" applyAlignment="1" applyProtection="1">
      <alignment horizontal="right"/>
    </xf>
    <xf numFmtId="165" fontId="37" fillId="0" borderId="26" xfId="0" applyNumberFormat="1" applyFont="1" applyFill="1" applyBorder="1" applyAlignment="1" applyProtection="1">
      <alignment horizontal="right"/>
    </xf>
    <xf numFmtId="164" fontId="5" fillId="0" borderId="16" xfId="1" applyNumberFormat="1" applyFont="1" applyFill="1" applyBorder="1" applyAlignment="1" applyProtection="1">
      <alignment horizontal="right" wrapText="1"/>
    </xf>
    <xf numFmtId="165" fontId="1" fillId="0" borderId="24" xfId="0" applyNumberFormat="1" applyFont="1" applyFill="1" applyBorder="1" applyAlignment="1" applyProtection="1">
      <alignment horizontal="right"/>
    </xf>
    <xf numFmtId="165" fontId="1" fillId="0" borderId="15" xfId="0" applyNumberFormat="1" applyFont="1" applyFill="1" applyBorder="1" applyAlignment="1" applyProtection="1">
      <alignment horizontal="right"/>
    </xf>
    <xf numFmtId="165" fontId="1" fillId="0" borderId="30" xfId="0" applyNumberFormat="1" applyFont="1" applyFill="1" applyBorder="1" applyAlignment="1" applyProtection="1">
      <alignment horizontal="right"/>
    </xf>
    <xf numFmtId="165" fontId="2" fillId="0" borderId="51" xfId="0" applyNumberFormat="1" applyFont="1" applyFill="1" applyBorder="1" applyAlignment="1" applyProtection="1">
      <alignment horizontal="right"/>
    </xf>
    <xf numFmtId="165" fontId="4" fillId="0" borderId="26" xfId="0" applyNumberFormat="1" applyFont="1" applyFill="1" applyBorder="1" applyAlignment="1" applyProtection="1">
      <alignment horizontal="right"/>
    </xf>
    <xf numFmtId="165" fontId="1" fillId="0" borderId="27" xfId="0" applyNumberFormat="1" applyFont="1" applyFill="1" applyBorder="1" applyAlignment="1" applyProtection="1">
      <alignment horizontal="right"/>
    </xf>
    <xf numFmtId="164" fontId="3" fillId="0" borderId="26" xfId="1" applyNumberFormat="1" applyFont="1" applyFill="1" applyBorder="1" applyAlignment="1" applyProtection="1">
      <alignment horizontal="right" wrapText="1"/>
    </xf>
    <xf numFmtId="0" fontId="6" fillId="0" borderId="47" xfId="0" applyFont="1" applyFill="1" applyBorder="1" applyAlignment="1" applyProtection="1"/>
    <xf numFmtId="0" fontId="6" fillId="0" borderId="5" xfId="0" applyFont="1" applyFill="1" applyBorder="1" applyAlignment="1" applyProtection="1"/>
    <xf numFmtId="0" fontId="6" fillId="0" borderId="48" xfId="0" applyFont="1" applyFill="1" applyBorder="1" applyAlignment="1" applyProtection="1"/>
    <xf numFmtId="0" fontId="6" fillId="0" borderId="1" xfId="0" applyFont="1" applyFill="1" applyBorder="1" applyAlignment="1" applyProtection="1"/>
    <xf numFmtId="0" fontId="6" fillId="0" borderId="49" xfId="0" applyFont="1" applyFill="1" applyBorder="1" applyAlignment="1" applyProtection="1"/>
    <xf numFmtId="0" fontId="6" fillId="0" borderId="29" xfId="0" applyFont="1" applyFill="1" applyBorder="1" applyAlignment="1" applyProtection="1"/>
    <xf numFmtId="164" fontId="34" fillId="0" borderId="23" xfId="1" applyNumberFormat="1" applyFont="1" applyFill="1" applyBorder="1" applyAlignment="1" applyProtection="1">
      <alignment horizontal="right" wrapText="1"/>
    </xf>
    <xf numFmtId="164" fontId="19" fillId="0" borderId="43" xfId="1" applyNumberFormat="1" applyFont="1" applyFill="1" applyBorder="1" applyAlignment="1" applyProtection="1">
      <alignment horizontal="right" wrapText="1"/>
    </xf>
    <xf numFmtId="0" fontId="17" fillId="0" borderId="47" xfId="0" applyFont="1" applyFill="1" applyBorder="1" applyAlignment="1" applyProtection="1"/>
    <xf numFmtId="0" fontId="17" fillId="0" borderId="5" xfId="0" applyFont="1" applyFill="1" applyBorder="1" applyAlignment="1" applyProtection="1"/>
    <xf numFmtId="165" fontId="21" fillId="0" borderId="24" xfId="0" applyNumberFormat="1" applyFont="1" applyFill="1" applyBorder="1" applyAlignment="1" applyProtection="1">
      <alignment horizontal="right"/>
    </xf>
    <xf numFmtId="164" fontId="19" fillId="0" borderId="2" xfId="1" applyNumberFormat="1" applyFont="1" applyFill="1" applyBorder="1" applyAlignment="1" applyProtection="1">
      <alignment horizontal="right" wrapText="1"/>
    </xf>
    <xf numFmtId="0" fontId="17" fillId="0" borderId="48" xfId="0" applyFont="1" applyFill="1" applyBorder="1" applyAlignment="1" applyProtection="1"/>
    <xf numFmtId="0" fontId="17" fillId="0" borderId="1" xfId="0" applyFont="1" applyFill="1" applyBorder="1" applyAlignment="1" applyProtection="1"/>
    <xf numFmtId="165" fontId="21" fillId="0" borderId="15" xfId="0" applyNumberFormat="1" applyFont="1" applyFill="1" applyBorder="1" applyAlignment="1" applyProtection="1">
      <alignment horizontal="right"/>
    </xf>
    <xf numFmtId="0" fontId="35" fillId="0" borderId="1" xfId="1" applyNumberFormat="1" applyFont="1" applyFill="1" applyBorder="1" applyAlignment="1" applyProtection="1">
      <alignment wrapText="1"/>
    </xf>
    <xf numFmtId="164" fontId="19" fillId="0" borderId="31" xfId="1" applyNumberFormat="1" applyFont="1" applyFill="1" applyBorder="1" applyAlignment="1" applyProtection="1">
      <alignment horizontal="right" wrapText="1"/>
    </xf>
    <xf numFmtId="0" fontId="17" fillId="0" borderId="4" xfId="0" applyFont="1" applyFill="1" applyBorder="1" applyAlignment="1" applyProtection="1"/>
    <xf numFmtId="0" fontId="6" fillId="0" borderId="8" xfId="0" applyFont="1" applyBorder="1" applyAlignment="1" applyProtection="1"/>
    <xf numFmtId="0" fontId="6" fillId="0" borderId="36" xfId="0" applyFont="1" applyBorder="1" applyAlignment="1" applyProtection="1"/>
    <xf numFmtId="0" fontId="41" fillId="0" borderId="0" xfId="0" applyFont="1" applyAlignment="1" applyProtection="1">
      <alignment horizontal="right"/>
      <protection locked="0"/>
    </xf>
    <xf numFmtId="0" fontId="41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protection locked="0"/>
    </xf>
    <xf numFmtId="0" fontId="46" fillId="0" borderId="60" xfId="0" applyFont="1" applyBorder="1" applyAlignment="1" applyProtection="1">
      <alignment horizontal="right"/>
      <protection locked="0"/>
    </xf>
    <xf numFmtId="164" fontId="5" fillId="0" borderId="35" xfId="1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Alignment="1" applyProtection="1">
      <protection locked="0"/>
    </xf>
    <xf numFmtId="164" fontId="3" fillId="0" borderId="29" xfId="1" applyNumberFormat="1" applyFont="1" applyFill="1" applyBorder="1" applyAlignment="1" applyProtection="1">
      <alignment horizontal="right" wrapText="1"/>
      <protection locked="0"/>
    </xf>
    <xf numFmtId="164" fontId="3" fillId="0" borderId="34" xfId="1" applyNumberFormat="1" applyFont="1" applyFill="1" applyBorder="1" applyAlignment="1" applyProtection="1">
      <alignment horizontal="right" wrapText="1"/>
      <protection locked="0"/>
    </xf>
    <xf numFmtId="164" fontId="3" fillId="0" borderId="35" xfId="1" applyNumberFormat="1" applyFont="1" applyFill="1" applyBorder="1" applyAlignment="1" applyProtection="1">
      <alignment horizontal="right" wrapText="1"/>
      <protection locked="0"/>
    </xf>
    <xf numFmtId="0" fontId="3" fillId="0" borderId="62" xfId="1" applyNumberFormat="1" applyFont="1" applyFill="1" applyBorder="1" applyAlignment="1" applyProtection="1">
      <alignment horizontal="right" wrapText="1"/>
      <protection locked="0"/>
    </xf>
    <xf numFmtId="0" fontId="26" fillId="0" borderId="0" xfId="0" applyFont="1" applyBorder="1" applyAlignment="1" applyProtection="1">
      <alignment wrapText="1"/>
      <protection locked="0"/>
    </xf>
    <xf numFmtId="164" fontId="5" fillId="0" borderId="21" xfId="1" applyNumberFormat="1" applyFont="1" applyFill="1" applyBorder="1" applyAlignment="1" applyProtection="1">
      <alignment horizontal="right" wrapText="1"/>
      <protection locked="0"/>
    </xf>
    <xf numFmtId="165" fontId="13" fillId="0" borderId="0" xfId="0" applyNumberFormat="1" applyFont="1" applyFill="1" applyBorder="1" applyAlignment="1" applyProtection="1">
      <alignment horizontal="right"/>
      <protection locked="0"/>
    </xf>
    <xf numFmtId="165" fontId="46" fillId="0" borderId="0" xfId="0" applyNumberFormat="1" applyFont="1" applyFill="1" applyBorder="1" applyAlignment="1" applyProtection="1">
      <alignment horizontal="right"/>
      <protection locked="0"/>
    </xf>
    <xf numFmtId="164" fontId="28" fillId="0" borderId="0" xfId="1" applyNumberFormat="1" applyFont="1" applyFill="1" applyBorder="1" applyAlignment="1" applyProtection="1">
      <alignment horizontal="right" wrapText="1"/>
      <protection locked="0"/>
    </xf>
    <xf numFmtId="0" fontId="33" fillId="0" borderId="60" xfId="0" applyFont="1" applyBorder="1" applyAlignment="1" applyProtection="1">
      <alignment horizontal="right"/>
    </xf>
    <xf numFmtId="164" fontId="5" fillId="0" borderId="26" xfId="1" applyNumberFormat="1" applyFont="1" applyFill="1" applyBorder="1" applyAlignment="1" applyProtection="1">
      <alignment horizontal="right" wrapText="1"/>
    </xf>
    <xf numFmtId="164" fontId="5" fillId="0" borderId="39" xfId="1" applyNumberFormat="1" applyFont="1" applyFill="1" applyBorder="1" applyAlignment="1" applyProtection="1">
      <alignment horizontal="right" wrapText="1"/>
    </xf>
    <xf numFmtId="164" fontId="3" fillId="0" borderId="5" xfId="1" applyNumberFormat="1" applyFont="1" applyFill="1" applyBorder="1" applyAlignment="1" applyProtection="1">
      <alignment horizontal="right" wrapText="1"/>
    </xf>
    <xf numFmtId="165" fontId="13" fillId="0" borderId="32" xfId="0" applyNumberFormat="1" applyFont="1" applyFill="1" applyBorder="1" applyAlignment="1" applyProtection="1">
      <alignment horizontal="right"/>
    </xf>
    <xf numFmtId="164" fontId="3" fillId="0" borderId="1" xfId="1" applyNumberFormat="1" applyFont="1" applyFill="1" applyBorder="1" applyAlignment="1" applyProtection="1">
      <alignment horizontal="right" wrapText="1"/>
    </xf>
    <xf numFmtId="165" fontId="4" fillId="0" borderId="31" xfId="0" applyNumberFormat="1" applyFont="1" applyFill="1" applyBorder="1" applyAlignment="1" applyProtection="1">
      <alignment horizontal="right"/>
    </xf>
    <xf numFmtId="166" fontId="4" fillId="0" borderId="1" xfId="0" applyNumberFormat="1" applyFont="1" applyFill="1" applyBorder="1" applyAlignment="1" applyProtection="1">
      <alignment horizontal="right"/>
    </xf>
    <xf numFmtId="164" fontId="3" fillId="0" borderId="29" xfId="1" applyNumberFormat="1" applyFont="1" applyFill="1" applyBorder="1" applyAlignment="1" applyProtection="1">
      <alignment horizontal="right" wrapText="1"/>
    </xf>
    <xf numFmtId="165" fontId="13" fillId="0" borderId="38" xfId="0" applyNumberFormat="1" applyFont="1" applyFill="1" applyBorder="1" applyAlignment="1" applyProtection="1">
      <alignment horizontal="right"/>
    </xf>
    <xf numFmtId="164" fontId="14" fillId="0" borderId="26" xfId="1" applyNumberFormat="1" applyFont="1" applyFill="1" applyBorder="1" applyAlignment="1" applyProtection="1">
      <alignment horizontal="right" wrapText="1"/>
    </xf>
    <xf numFmtId="165" fontId="23" fillId="0" borderId="26" xfId="0" applyNumberFormat="1" applyFont="1" applyFill="1" applyBorder="1" applyAlignment="1" applyProtection="1">
      <alignment horizontal="right"/>
    </xf>
    <xf numFmtId="165" fontId="15" fillId="0" borderId="39" xfId="0" applyNumberFormat="1" applyFont="1" applyFill="1" applyBorder="1" applyAlignment="1" applyProtection="1">
      <alignment horizontal="right"/>
    </xf>
    <xf numFmtId="164" fontId="34" fillId="0" borderId="20" xfId="1" applyNumberFormat="1" applyFont="1" applyFill="1" applyBorder="1" applyAlignment="1" applyProtection="1">
      <alignment horizontal="right" wrapText="1"/>
    </xf>
    <xf numFmtId="164" fontId="5" fillId="0" borderId="61" xfId="1" applyNumberFormat="1" applyFont="1" applyFill="1" applyBorder="1" applyAlignment="1" applyProtection="1">
      <alignment horizontal="right" wrapText="1"/>
    </xf>
    <xf numFmtId="165" fontId="4" fillId="0" borderId="32" xfId="0" applyNumberFormat="1" applyFont="1" applyFill="1" applyBorder="1" applyAlignment="1" applyProtection="1">
      <alignment horizontal="right"/>
    </xf>
    <xf numFmtId="164" fontId="5" fillId="0" borderId="21" xfId="1" applyNumberFormat="1" applyFont="1" applyFill="1" applyBorder="1" applyAlignment="1" applyProtection="1">
      <alignment horizontal="right" wrapText="1"/>
    </xf>
    <xf numFmtId="165" fontId="30" fillId="0" borderId="26" xfId="0" applyNumberFormat="1" applyFont="1" applyFill="1" applyBorder="1" applyAlignment="1" applyProtection="1">
      <alignment horizontal="right"/>
    </xf>
    <xf numFmtId="168" fontId="3" fillId="0" borderId="5" xfId="6" applyNumberFormat="1" applyFont="1" applyFill="1" applyBorder="1" applyAlignment="1" applyProtection="1">
      <alignment horizontal="center" wrapText="1"/>
    </xf>
    <xf numFmtId="168" fontId="3" fillId="0" borderId="1" xfId="6" applyNumberFormat="1" applyFont="1" applyFill="1" applyBorder="1" applyAlignment="1" applyProtection="1">
      <alignment horizontal="center" wrapText="1"/>
    </xf>
    <xf numFmtId="165" fontId="13" fillId="0" borderId="29" xfId="0" applyNumberFormat="1" applyFont="1" applyFill="1" applyBorder="1" applyAlignment="1" applyProtection="1">
      <alignment horizontal="right"/>
    </xf>
    <xf numFmtId="164" fontId="5" fillId="0" borderId="59" xfId="1" applyNumberFormat="1" applyFont="1" applyFill="1" applyBorder="1" applyAlignment="1" applyProtection="1">
      <alignment horizontal="right" wrapText="1"/>
    </xf>
    <xf numFmtId="165" fontId="13" fillId="0" borderId="44" xfId="0" applyNumberFormat="1" applyFont="1" applyFill="1" applyBorder="1" applyAlignment="1" applyProtection="1">
      <alignment horizontal="right"/>
    </xf>
    <xf numFmtId="164" fontId="5" fillId="0" borderId="22" xfId="1" applyNumberFormat="1" applyFont="1" applyFill="1" applyBorder="1" applyAlignment="1" applyProtection="1">
      <alignment horizontal="right" wrapText="1"/>
    </xf>
    <xf numFmtId="168" fontId="1" fillId="0" borderId="39" xfId="6" applyNumberFormat="1" applyFont="1" applyFill="1" applyBorder="1" applyAlignment="1" applyProtection="1">
      <alignment horizontal="right"/>
    </xf>
    <xf numFmtId="168" fontId="1" fillId="0" borderId="27" xfId="6" applyNumberFormat="1" applyFont="1" applyFill="1" applyBorder="1" applyAlignment="1" applyProtection="1">
      <alignment horizontal="right"/>
    </xf>
    <xf numFmtId="168" fontId="21" fillId="0" borderId="27" xfId="6" applyNumberFormat="1" applyFont="1" applyFill="1" applyBorder="1" applyAlignment="1" applyProtection="1">
      <alignment horizontal="right"/>
    </xf>
    <xf numFmtId="168" fontId="29" fillId="0" borderId="58" xfId="6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right" readingOrder="2"/>
    </xf>
    <xf numFmtId="0" fontId="29" fillId="2" borderId="0" xfId="0" applyFont="1" applyFill="1" applyAlignment="1" applyProtection="1">
      <alignment horizontal="right"/>
      <protection locked="0"/>
    </xf>
    <xf numFmtId="168" fontId="1" fillId="5" borderId="26" xfId="6" applyNumberFormat="1" applyFont="1" applyFill="1" applyBorder="1" applyAlignment="1" applyProtection="1">
      <alignment horizontal="right"/>
      <protection locked="0"/>
    </xf>
    <xf numFmtId="165" fontId="60" fillId="0" borderId="48" xfId="0" applyNumberFormat="1" applyFont="1" applyFill="1" applyBorder="1" applyAlignment="1" applyProtection="1">
      <alignment horizontal="right"/>
    </xf>
    <xf numFmtId="165" fontId="60" fillId="0" borderId="5" xfId="0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  <protection locked="0"/>
    </xf>
    <xf numFmtId="0" fontId="66" fillId="0" borderId="0" xfId="0" applyFont="1" applyAlignment="1" applyProtection="1">
      <alignment wrapText="1"/>
      <protection locked="0"/>
    </xf>
    <xf numFmtId="0" fontId="54" fillId="0" borderId="58" xfId="0" applyFont="1" applyBorder="1" applyAlignment="1" applyProtection="1"/>
    <xf numFmtId="165" fontId="4" fillId="0" borderId="38" xfId="0" applyNumberFormat="1" applyFont="1" applyFill="1" applyBorder="1" applyAlignment="1" applyProtection="1">
      <alignment horizontal="right"/>
    </xf>
    <xf numFmtId="170" fontId="3" fillId="5" borderId="33" xfId="1" applyNumberFormat="1" applyFont="1" applyFill="1" applyBorder="1" applyAlignment="1" applyProtection="1">
      <alignment horizontal="center" wrapText="1"/>
      <protection locked="0"/>
    </xf>
    <xf numFmtId="170" fontId="3" fillId="5" borderId="4" xfId="1" applyNumberFormat="1" applyFont="1" applyFill="1" applyBorder="1" applyAlignment="1" applyProtection="1">
      <alignment horizontal="center" wrapText="1"/>
      <protection locked="0"/>
    </xf>
    <xf numFmtId="170" fontId="3" fillId="5" borderId="5" xfId="1" applyNumberFormat="1" applyFont="1" applyFill="1" applyBorder="1" applyAlignment="1" applyProtection="1">
      <alignment horizontal="center" wrapText="1"/>
      <protection locked="0"/>
    </xf>
    <xf numFmtId="170" fontId="3" fillId="5" borderId="1" xfId="1" applyNumberFormat="1" applyFont="1" applyFill="1" applyBorder="1" applyAlignment="1" applyProtection="1">
      <alignment horizontal="center" wrapText="1"/>
      <protection locked="0"/>
    </xf>
    <xf numFmtId="165" fontId="13" fillId="0" borderId="39" xfId="0" applyNumberFormat="1" applyFont="1" applyFill="1" applyBorder="1" applyAlignment="1" applyProtection="1">
      <alignment horizontal="right"/>
    </xf>
    <xf numFmtId="0" fontId="46" fillId="0" borderId="65" xfId="0" applyFont="1" applyBorder="1" applyAlignment="1" applyProtection="1">
      <alignment horizontal="right"/>
      <protection locked="0"/>
    </xf>
    <xf numFmtId="164" fontId="5" fillId="0" borderId="57" xfId="1" applyNumberFormat="1" applyFont="1" applyFill="1" applyBorder="1" applyAlignment="1" applyProtection="1">
      <alignment horizontal="right" wrapText="1"/>
    </xf>
    <xf numFmtId="168" fontId="3" fillId="0" borderId="56" xfId="6" applyNumberFormat="1" applyFont="1" applyFill="1" applyBorder="1" applyAlignment="1" applyProtection="1">
      <alignment horizontal="center" wrapText="1"/>
    </xf>
    <xf numFmtId="168" fontId="3" fillId="0" borderId="32" xfId="6" applyNumberFormat="1" applyFont="1" applyFill="1" applyBorder="1" applyAlignment="1" applyProtection="1">
      <alignment horizontal="center" wrapText="1"/>
    </xf>
    <xf numFmtId="168" fontId="22" fillId="0" borderId="39" xfId="6" applyNumberFormat="1" applyFont="1" applyFill="1" applyBorder="1" applyAlignment="1" applyProtection="1">
      <alignment horizontal="right"/>
    </xf>
    <xf numFmtId="168" fontId="13" fillId="0" borderId="26" xfId="6" applyNumberFormat="1" applyFont="1" applyFill="1" applyBorder="1" applyAlignment="1" applyProtection="1">
      <alignment horizontal="right"/>
    </xf>
    <xf numFmtId="168" fontId="22" fillId="0" borderId="27" xfId="6" applyNumberFormat="1" applyFont="1" applyFill="1" applyBorder="1" applyAlignment="1" applyProtection="1">
      <alignment horizontal="right"/>
    </xf>
    <xf numFmtId="168" fontId="52" fillId="0" borderId="39" xfId="6" applyNumberFormat="1" applyFont="1" applyFill="1" applyBorder="1" applyAlignment="1" applyProtection="1">
      <alignment horizontal="right"/>
    </xf>
    <xf numFmtId="165" fontId="13" fillId="0" borderId="45" xfId="0" applyNumberFormat="1" applyFont="1" applyFill="1" applyBorder="1" applyAlignment="1" applyProtection="1">
      <alignment horizontal="right"/>
    </xf>
    <xf numFmtId="164" fontId="68" fillId="0" borderId="20" xfId="1" applyNumberFormat="1" applyFont="1" applyFill="1" applyBorder="1" applyAlignment="1" applyProtection="1">
      <alignment horizontal="right" wrapText="1"/>
      <protection locked="0"/>
    </xf>
    <xf numFmtId="0" fontId="0" fillId="2" borderId="0" xfId="0" applyFill="1" applyAlignment="1" applyProtection="1">
      <protection locked="0"/>
    </xf>
    <xf numFmtId="165" fontId="4" fillId="0" borderId="33" xfId="0" applyNumberFormat="1" applyFont="1" applyFill="1" applyBorder="1" applyAlignment="1" applyProtection="1">
      <alignment horizontal="right"/>
    </xf>
    <xf numFmtId="165" fontId="4" fillId="0" borderId="34" xfId="0" applyNumberFormat="1" applyFont="1" applyFill="1" applyBorder="1" applyAlignment="1" applyProtection="1">
      <alignment horizontal="right"/>
    </xf>
    <xf numFmtId="0" fontId="15" fillId="0" borderId="40" xfId="0" applyFont="1" applyBorder="1" applyAlignment="1" applyProtection="1">
      <alignment horizontal="right"/>
    </xf>
    <xf numFmtId="0" fontId="35" fillId="0" borderId="73" xfId="1" applyNumberFormat="1" applyFont="1" applyFill="1" applyBorder="1" applyAlignment="1" applyProtection="1">
      <alignment wrapText="1"/>
    </xf>
    <xf numFmtId="164" fontId="3" fillId="0" borderId="74" xfId="1" applyNumberFormat="1" applyFont="1" applyFill="1" applyBorder="1" applyAlignment="1" applyProtection="1">
      <alignment horizontal="right" wrapText="1"/>
    </xf>
    <xf numFmtId="165" fontId="2" fillId="0" borderId="75" xfId="0" applyNumberFormat="1" applyFont="1" applyFill="1" applyBorder="1" applyAlignment="1" applyProtection="1">
      <alignment horizontal="right"/>
    </xf>
    <xf numFmtId="165" fontId="4" fillId="0" borderId="76" xfId="0" applyNumberFormat="1" applyFont="1" applyFill="1" applyBorder="1" applyAlignment="1" applyProtection="1">
      <alignment horizontal="right"/>
    </xf>
    <xf numFmtId="165" fontId="2" fillId="0" borderId="76" xfId="0" applyNumberFormat="1" applyFont="1" applyFill="1" applyBorder="1" applyAlignment="1" applyProtection="1">
      <alignment horizontal="right"/>
    </xf>
    <xf numFmtId="165" fontId="4" fillId="0" borderId="35" xfId="0" applyNumberFormat="1" applyFont="1" applyFill="1" applyBorder="1" applyAlignment="1" applyProtection="1">
      <alignment horizontal="right"/>
    </xf>
    <xf numFmtId="165" fontId="13" fillId="0" borderId="26" xfId="0" applyNumberFormat="1" applyFont="1" applyFill="1" applyBorder="1" applyAlignment="1" applyProtection="1">
      <alignment horizontal="right"/>
    </xf>
    <xf numFmtId="165" fontId="4" fillId="0" borderId="47" xfId="0" applyNumberFormat="1" applyFont="1" applyFill="1" applyBorder="1" applyAlignment="1" applyProtection="1">
      <alignment horizontal="right"/>
    </xf>
    <xf numFmtId="165" fontId="13" fillId="0" borderId="24" xfId="0" applyNumberFormat="1" applyFont="1" applyFill="1" applyBorder="1" applyAlignment="1" applyProtection="1">
      <alignment horizontal="right"/>
    </xf>
    <xf numFmtId="165" fontId="13" fillId="0" borderId="15" xfId="0" applyNumberFormat="1" applyFont="1" applyFill="1" applyBorder="1" applyAlignment="1" applyProtection="1">
      <alignment horizontal="right"/>
    </xf>
    <xf numFmtId="165" fontId="4" fillId="0" borderId="49" xfId="0" applyNumberFormat="1" applyFont="1" applyFill="1" applyBorder="1" applyAlignment="1" applyProtection="1">
      <alignment horizontal="right"/>
    </xf>
    <xf numFmtId="165" fontId="13" fillId="0" borderId="30" xfId="0" applyNumberFormat="1" applyFont="1" applyFill="1" applyBorder="1" applyAlignment="1" applyProtection="1">
      <alignment horizontal="right"/>
    </xf>
    <xf numFmtId="0" fontId="16" fillId="0" borderId="1" xfId="0" applyFont="1" applyFill="1" applyBorder="1" applyAlignment="1" applyProtection="1"/>
    <xf numFmtId="0" fontId="16" fillId="0" borderId="48" xfId="0" applyFont="1" applyFill="1" applyBorder="1" applyAlignment="1" applyProtection="1"/>
    <xf numFmtId="165" fontId="21" fillId="0" borderId="27" xfId="0" applyNumberFormat="1" applyFont="1" applyFill="1" applyBorder="1" applyAlignment="1" applyProtection="1">
      <alignment horizontal="right"/>
    </xf>
    <xf numFmtId="0" fontId="38" fillId="2" borderId="0" xfId="0" applyFont="1" applyFill="1" applyAlignment="1" applyProtection="1"/>
    <xf numFmtId="164" fontId="68" fillId="0" borderId="35" xfId="1" applyNumberFormat="1" applyFont="1" applyFill="1" applyBorder="1" applyAlignment="1" applyProtection="1">
      <alignment horizontal="right" wrapText="1"/>
      <protection locked="0"/>
    </xf>
    <xf numFmtId="164" fontId="68" fillId="0" borderId="59" xfId="1" applyNumberFormat="1" applyFont="1" applyFill="1" applyBorder="1" applyAlignment="1" applyProtection="1">
      <alignment horizontal="right" wrapText="1"/>
      <protection locked="0"/>
    </xf>
    <xf numFmtId="43" fontId="0" fillId="0" borderId="0" xfId="0" applyNumberFormat="1" applyAlignment="1" applyProtection="1">
      <protection locked="0"/>
    </xf>
    <xf numFmtId="170" fontId="3" fillId="5" borderId="23" xfId="1" applyNumberFormat="1" applyFont="1" applyFill="1" applyBorder="1" applyAlignment="1" applyProtection="1">
      <alignment horizontal="center" wrapText="1" readingOrder="2"/>
      <protection locked="0"/>
    </xf>
    <xf numFmtId="168" fontId="3" fillId="0" borderId="24" xfId="6" applyNumberFormat="1" applyFont="1" applyFill="1" applyBorder="1" applyAlignment="1" applyProtection="1">
      <alignment wrapText="1"/>
    </xf>
    <xf numFmtId="168" fontId="4" fillId="0" borderId="30" xfId="6" applyNumberFormat="1" applyFont="1" applyFill="1" applyBorder="1" applyAlignment="1" applyProtection="1"/>
    <xf numFmtId="168" fontId="3" fillId="5" borderId="24" xfId="6" applyNumberFormat="1" applyFont="1" applyFill="1" applyBorder="1" applyAlignment="1" applyProtection="1">
      <alignment horizontal="center" wrapText="1"/>
      <protection locked="0"/>
    </xf>
    <xf numFmtId="168" fontId="3" fillId="5" borderId="15" xfId="6" applyNumberFormat="1" applyFont="1" applyFill="1" applyBorder="1" applyAlignment="1" applyProtection="1">
      <alignment horizontal="center" wrapText="1"/>
      <protection locked="0"/>
    </xf>
    <xf numFmtId="168" fontId="3" fillId="5" borderId="30" xfId="6" applyNumberFormat="1" applyFont="1" applyFill="1" applyBorder="1" applyAlignment="1" applyProtection="1">
      <alignment horizontal="center" wrapText="1"/>
      <protection locked="0"/>
    </xf>
    <xf numFmtId="168" fontId="3" fillId="5" borderId="52" xfId="6" applyNumberFormat="1" applyFont="1" applyFill="1" applyBorder="1" applyAlignment="1" applyProtection="1">
      <alignment horizontal="right" wrapText="1"/>
      <protection locked="0"/>
    </xf>
    <xf numFmtId="168" fontId="3" fillId="5" borderId="53" xfId="6" applyNumberFormat="1" applyFont="1" applyFill="1" applyBorder="1" applyAlignment="1" applyProtection="1">
      <alignment horizontal="right" wrapText="1"/>
      <protection locked="0"/>
    </xf>
    <xf numFmtId="168" fontId="3" fillId="5" borderId="55" xfId="6" applyNumberFormat="1" applyFont="1" applyFill="1" applyBorder="1" applyAlignment="1" applyProtection="1">
      <alignment horizontal="right" wrapText="1"/>
      <protection locked="0"/>
    </xf>
    <xf numFmtId="168" fontId="3" fillId="5" borderId="78" xfId="6" applyNumberFormat="1" applyFont="1" applyFill="1" applyBorder="1" applyAlignment="1" applyProtection="1">
      <alignment horizontal="right" wrapText="1"/>
      <protection locked="0"/>
    </xf>
    <xf numFmtId="0" fontId="73" fillId="0" borderId="0" xfId="0" applyFont="1" applyAlignment="1" applyProtection="1">
      <protection locked="0"/>
    </xf>
    <xf numFmtId="0" fontId="73" fillId="0" borderId="0" xfId="0" applyFont="1" applyAlignment="1" applyProtection="1"/>
    <xf numFmtId="0" fontId="23" fillId="0" borderId="8" xfId="0" applyFont="1" applyBorder="1" applyAlignment="1" applyProtection="1"/>
    <xf numFmtId="0" fontId="23" fillId="0" borderId="36" xfId="0" applyFont="1" applyBorder="1" applyAlignment="1" applyProtection="1"/>
    <xf numFmtId="0" fontId="23" fillId="0" borderId="8" xfId="0" applyFont="1" applyBorder="1" applyAlignment="1" applyProtection="1">
      <alignment wrapText="1"/>
    </xf>
    <xf numFmtId="0" fontId="23" fillId="0" borderId="36" xfId="0" applyFont="1" applyBorder="1" applyAlignment="1" applyProtection="1">
      <alignment wrapText="1"/>
    </xf>
    <xf numFmtId="0" fontId="23" fillId="0" borderId="9" xfId="0" applyFont="1" applyBorder="1" applyAlignment="1" applyProtection="1">
      <alignment wrapText="1"/>
    </xf>
    <xf numFmtId="0" fontId="1" fillId="0" borderId="7" xfId="0" applyFont="1" applyBorder="1" applyAlignment="1" applyProtection="1"/>
    <xf numFmtId="0" fontId="9" fillId="5" borderId="69" xfId="0" applyFont="1" applyFill="1" applyBorder="1" applyAlignment="1" applyProtection="1">
      <alignment horizontal="right"/>
      <protection locked="0"/>
    </xf>
    <xf numFmtId="168" fontId="0" fillId="0" borderId="0" xfId="0" applyNumberFormat="1" applyAlignment="1" applyProtection="1">
      <protection locked="0"/>
    </xf>
    <xf numFmtId="0" fontId="0" fillId="5" borderId="0" xfId="0" applyFill="1" applyAlignment="1" applyProtection="1">
      <protection locked="0"/>
    </xf>
    <xf numFmtId="0" fontId="9" fillId="0" borderId="63" xfId="0" applyFont="1" applyBorder="1" applyAlignment="1" applyProtection="1">
      <alignment horizontal="center" wrapText="1"/>
    </xf>
    <xf numFmtId="0" fontId="9" fillId="0" borderId="64" xfId="0" applyFont="1" applyBorder="1" applyAlignment="1" applyProtection="1">
      <alignment horizontal="center" wrapText="1"/>
    </xf>
    <xf numFmtId="0" fontId="9" fillId="0" borderId="65" xfId="0" applyFont="1" applyBorder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 readingOrder="2"/>
      <protection locked="0"/>
    </xf>
    <xf numFmtId="0" fontId="10" fillId="0" borderId="0" xfId="0" applyFont="1" applyProtection="1">
      <protection locked="0"/>
    </xf>
    <xf numFmtId="17" fontId="61" fillId="0" borderId="0" xfId="0" quotePrefix="1" applyNumberFormat="1" applyFont="1" applyAlignment="1" applyProtection="1">
      <alignment horizontal="right" readingOrder="2"/>
      <protection locked="0"/>
    </xf>
    <xf numFmtId="0" fontId="55" fillId="0" borderId="0" xfId="0" applyFont="1" applyAlignment="1" applyProtection="1">
      <alignment horizontal="right" readingOrder="2"/>
      <protection locked="0"/>
    </xf>
    <xf numFmtId="0" fontId="49" fillId="0" borderId="0" xfId="0" applyFont="1" applyAlignment="1" applyProtection="1">
      <alignment horizontal="right" readingOrder="2"/>
      <protection locked="0"/>
    </xf>
    <xf numFmtId="0" fontId="62" fillId="0" borderId="0" xfId="0" applyFont="1" applyAlignment="1" applyProtection="1">
      <alignment horizontal="right" readingOrder="2"/>
      <protection locked="0"/>
    </xf>
    <xf numFmtId="0" fontId="62" fillId="0" borderId="0" xfId="0" applyFont="1" applyProtection="1">
      <protection locked="0"/>
    </xf>
    <xf numFmtId="0" fontId="73" fillId="0" borderId="0" xfId="0" applyFont="1" applyProtection="1">
      <protection locked="0"/>
    </xf>
    <xf numFmtId="0" fontId="75" fillId="0" borderId="0" xfId="0" applyFont="1" applyProtection="1">
      <protection locked="0"/>
    </xf>
    <xf numFmtId="0" fontId="49" fillId="0" borderId="0" xfId="0" quotePrefix="1" applyFont="1" applyAlignment="1" applyProtection="1">
      <alignment horizontal="right" readingOrder="2"/>
      <protection locked="0"/>
    </xf>
    <xf numFmtId="0" fontId="26" fillId="0" borderId="0" xfId="0" applyFont="1" applyProtection="1">
      <protection locked="0"/>
    </xf>
    <xf numFmtId="0" fontId="54" fillId="0" borderId="0" xfId="0" applyFont="1" applyAlignment="1" applyProtection="1">
      <alignment horizontal="right" readingOrder="2"/>
      <protection locked="0"/>
    </xf>
    <xf numFmtId="0" fontId="78" fillId="5" borderId="0" xfId="0" applyFont="1" applyFill="1" applyAlignment="1" applyProtection="1">
      <protection locked="0"/>
    </xf>
    <xf numFmtId="0" fontId="53" fillId="0" borderId="0" xfId="0" applyFont="1" applyFill="1" applyAlignment="1" applyProtection="1">
      <protection locked="0"/>
    </xf>
    <xf numFmtId="0" fontId="42" fillId="0" borderId="0" xfId="0" applyFont="1" applyAlignment="1" applyProtection="1">
      <protection locked="0"/>
    </xf>
    <xf numFmtId="0" fontId="9" fillId="5" borderId="70" xfId="0" applyFont="1" applyFill="1" applyBorder="1" applyAlignment="1" applyProtection="1">
      <alignment horizontal="right" wrapText="1"/>
      <protection locked="0"/>
    </xf>
    <xf numFmtId="0" fontId="9" fillId="5" borderId="68" xfId="0" applyFont="1" applyFill="1" applyBorder="1" applyAlignment="1" applyProtection="1">
      <alignment horizontal="right" wrapText="1"/>
      <protection locked="0"/>
    </xf>
    <xf numFmtId="14" fontId="9" fillId="5" borderId="70" xfId="0" applyNumberFormat="1" applyFont="1" applyFill="1" applyBorder="1" applyAlignment="1" applyProtection="1">
      <alignment horizontal="center" wrapText="1"/>
      <protection locked="0"/>
    </xf>
    <xf numFmtId="0" fontId="9" fillId="5" borderId="7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protection locked="0"/>
    </xf>
    <xf numFmtId="0" fontId="9" fillId="5" borderId="58" xfId="0" applyFont="1" applyFill="1" applyBorder="1" applyAlignment="1" applyProtection="1">
      <alignment horizontal="center" readingOrder="2"/>
      <protection locked="0"/>
    </xf>
    <xf numFmtId="0" fontId="65" fillId="0" borderId="0" xfId="0" applyFont="1" applyAlignment="1" applyProtection="1">
      <protection locked="0"/>
    </xf>
    <xf numFmtId="0" fontId="60" fillId="0" borderId="0" xfId="0" applyFont="1" applyAlignment="1" applyProtection="1">
      <protection locked="0"/>
    </xf>
    <xf numFmtId="0" fontId="51" fillId="0" borderId="0" xfId="0" applyFont="1" applyAlignment="1" applyProtection="1">
      <protection locked="0"/>
    </xf>
    <xf numFmtId="0" fontId="52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protection locked="0"/>
    </xf>
    <xf numFmtId="0" fontId="38" fillId="0" borderId="0" xfId="0" applyFont="1" applyAlignment="1" applyProtection="1">
      <protection locked="0"/>
    </xf>
    <xf numFmtId="0" fontId="17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16" fillId="2" borderId="0" xfId="0" applyFont="1" applyFill="1" applyAlignment="1" applyProtection="1">
      <protection locked="0"/>
    </xf>
    <xf numFmtId="167" fontId="33" fillId="0" borderId="0" xfId="0" applyNumberFormat="1" applyFont="1" applyAlignment="1" applyProtection="1">
      <protection locked="0"/>
    </xf>
    <xf numFmtId="0" fontId="15" fillId="2" borderId="0" xfId="0" applyFont="1" applyFill="1" applyAlignment="1" applyProtection="1">
      <alignment horizontal="right"/>
      <protection locked="0"/>
    </xf>
    <xf numFmtId="0" fontId="46" fillId="0" borderId="60" xfId="0" applyFont="1" applyBorder="1" applyAlignment="1" applyProtection="1">
      <alignment horizontal="center"/>
      <protection locked="0"/>
    </xf>
    <xf numFmtId="0" fontId="3" fillId="0" borderId="62" xfId="1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Border="1" applyAlignment="1" applyProtection="1">
      <alignment horizontal="right"/>
      <protection locked="0"/>
    </xf>
    <xf numFmtId="164" fontId="5" fillId="0" borderId="22" xfId="1" applyNumberFormat="1" applyFont="1" applyFill="1" applyBorder="1" applyAlignment="1" applyProtection="1">
      <alignment horizontal="right" wrapText="1"/>
      <protection locked="0"/>
    </xf>
    <xf numFmtId="0" fontId="35" fillId="0" borderId="0" xfId="1" applyNumberFormat="1" applyFont="1" applyFill="1" applyBorder="1" applyAlignment="1" applyProtection="1">
      <alignment wrapText="1"/>
      <protection locked="0"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Border="1" applyAlignment="1" applyProtection="1">
      <protection locked="0"/>
    </xf>
    <xf numFmtId="164" fontId="14" fillId="0" borderId="0" xfId="1" applyNumberFormat="1" applyFont="1" applyFill="1" applyBorder="1" applyAlignment="1" applyProtection="1">
      <alignment horizontal="right" wrapText="1"/>
      <protection locked="0"/>
    </xf>
    <xf numFmtId="165" fontId="30" fillId="0" borderId="0" xfId="0" applyNumberFormat="1" applyFont="1" applyFill="1" applyBorder="1" applyAlignment="1" applyProtection="1">
      <alignment horizontal="right"/>
      <protection locked="0"/>
    </xf>
    <xf numFmtId="165" fontId="23" fillId="0" borderId="0" xfId="0" applyNumberFormat="1" applyFont="1" applyFill="1" applyBorder="1" applyAlignment="1" applyProtection="1">
      <alignment horizontal="right"/>
      <protection locked="0"/>
    </xf>
    <xf numFmtId="165" fontId="12" fillId="0" borderId="0" xfId="0" applyNumberFormat="1" applyFont="1" applyFill="1" applyBorder="1" applyAlignment="1" applyProtection="1">
      <alignment horizontal="right"/>
      <protection locked="0"/>
    </xf>
    <xf numFmtId="168" fontId="12" fillId="0" borderId="0" xfId="6" applyNumberFormat="1" applyFont="1" applyFill="1" applyBorder="1" applyAlignment="1" applyProtection="1">
      <alignment horizontal="right"/>
      <protection locked="0"/>
    </xf>
    <xf numFmtId="164" fontId="44" fillId="0" borderId="0" xfId="1" applyNumberFormat="1" applyFont="1" applyFill="1" applyBorder="1" applyAlignment="1" applyProtection="1">
      <alignment horizontal="right"/>
      <protection locked="0"/>
    </xf>
    <xf numFmtId="168" fontId="22" fillId="0" borderId="0" xfId="6" applyNumberFormat="1" applyFont="1" applyFill="1" applyBorder="1" applyAlignment="1" applyProtection="1">
      <alignment horizontal="right"/>
      <protection locked="0"/>
    </xf>
    <xf numFmtId="0" fontId="35" fillId="0" borderId="0" xfId="1" applyNumberFormat="1" applyFont="1" applyFill="1" applyBorder="1" applyAlignment="1" applyProtection="1">
      <alignment vertical="top" wrapText="1"/>
      <protection locked="0"/>
    </xf>
    <xf numFmtId="0" fontId="54" fillId="0" borderId="17" xfId="0" applyFont="1" applyBorder="1" applyAlignment="1" applyProtection="1"/>
    <xf numFmtId="0" fontId="54" fillId="0" borderId="19" xfId="0" applyFont="1" applyBorder="1" applyAlignment="1" applyProtection="1"/>
    <xf numFmtId="0" fontId="54" fillId="0" borderId="58" xfId="0" applyFont="1" applyBorder="1" applyAlignment="1" applyProtection="1">
      <alignment wrapText="1"/>
    </xf>
    <xf numFmtId="169" fontId="3" fillId="0" borderId="4" xfId="1" applyNumberFormat="1" applyFont="1" applyFill="1" applyBorder="1" applyAlignment="1" applyProtection="1">
      <alignment horizontal="left" wrapText="1"/>
    </xf>
    <xf numFmtId="164" fontId="74" fillId="0" borderId="34" xfId="1" applyNumberFormat="1" applyFont="1" applyFill="1" applyBorder="1" applyAlignment="1" applyProtection="1">
      <alignment horizontal="right" wrapText="1"/>
    </xf>
    <xf numFmtId="164" fontId="3" fillId="0" borderId="35" xfId="1" applyNumberFormat="1" applyFont="1" applyFill="1" applyBorder="1" applyAlignment="1" applyProtection="1">
      <alignment horizontal="right" wrapText="1"/>
    </xf>
    <xf numFmtId="164" fontId="5" fillId="0" borderId="66" xfId="1" applyNumberFormat="1" applyFont="1" applyFill="1" applyBorder="1" applyAlignment="1" applyProtection="1">
      <alignment horizontal="right" wrapText="1"/>
    </xf>
    <xf numFmtId="170" fontId="3" fillId="0" borderId="43" xfId="1" applyNumberFormat="1" applyFont="1" applyFill="1" applyBorder="1" applyAlignment="1" applyProtection="1">
      <alignment horizontal="center" wrapText="1" readingOrder="2"/>
    </xf>
    <xf numFmtId="170" fontId="3" fillId="0" borderId="3" xfId="1" applyNumberFormat="1" applyFont="1" applyFill="1" applyBorder="1" applyAlignment="1" applyProtection="1">
      <alignment horizontal="center" wrapText="1" readingOrder="2"/>
    </xf>
    <xf numFmtId="170" fontId="3" fillId="0" borderId="14" xfId="1" applyNumberFormat="1" applyFont="1" applyFill="1" applyBorder="1" applyAlignment="1" applyProtection="1">
      <alignment horizontal="center" wrapText="1" readingOrder="2"/>
    </xf>
    <xf numFmtId="164" fontId="3" fillId="0" borderId="14" xfId="1" applyNumberFormat="1" applyFont="1" applyFill="1" applyBorder="1" applyAlignment="1" applyProtection="1">
      <alignment horizontal="right" wrapText="1"/>
    </xf>
    <xf numFmtId="164" fontId="3" fillId="0" borderId="28" xfId="1" applyNumberFormat="1" applyFont="1" applyFill="1" applyBorder="1" applyAlignment="1" applyProtection="1">
      <alignment horizontal="right" wrapText="1"/>
    </xf>
    <xf numFmtId="164" fontId="3" fillId="0" borderId="25" xfId="1" applyNumberFormat="1" applyFont="1" applyFill="1" applyBorder="1" applyAlignment="1" applyProtection="1">
      <alignment horizontal="right" wrapText="1"/>
    </xf>
    <xf numFmtId="0" fontId="9" fillId="2" borderId="0" xfId="0" applyFont="1" applyFill="1" applyAlignment="1" applyProtection="1">
      <protection locked="0"/>
    </xf>
    <xf numFmtId="167" fontId="33" fillId="0" borderId="0" xfId="0" applyNumberFormat="1" applyFont="1" applyFill="1" applyAlignment="1" applyProtection="1">
      <protection locked="0"/>
    </xf>
    <xf numFmtId="0" fontId="33" fillId="0" borderId="0" xfId="0" applyFont="1" applyFill="1" applyAlignment="1" applyProtection="1">
      <alignment horizontal="right"/>
      <protection locked="0"/>
    </xf>
    <xf numFmtId="0" fontId="9" fillId="0" borderId="0" xfId="0" applyFont="1" applyBorder="1" applyAlignment="1" applyProtection="1">
      <protection locked="0"/>
    </xf>
    <xf numFmtId="0" fontId="73" fillId="0" borderId="0" xfId="0" applyFont="1" applyBorder="1" applyAlignment="1" applyProtection="1">
      <protection locked="0"/>
    </xf>
    <xf numFmtId="0" fontId="14" fillId="0" borderId="0" xfId="1" applyNumberFormat="1" applyFont="1" applyFill="1" applyBorder="1" applyAlignment="1" applyProtection="1">
      <alignment wrapText="1"/>
      <protection locked="0"/>
    </xf>
    <xf numFmtId="164" fontId="70" fillId="0" borderId="0" xfId="1" applyNumberFormat="1" applyFont="1" applyFill="1" applyBorder="1" applyAlignment="1" applyProtection="1">
      <alignment horizontal="right"/>
      <protection locked="0"/>
    </xf>
    <xf numFmtId="165" fontId="56" fillId="0" borderId="0" xfId="0" applyNumberFormat="1" applyFont="1" applyFill="1" applyBorder="1" applyAlignment="1" applyProtection="1">
      <alignment horizontal="right"/>
      <protection locked="0"/>
    </xf>
    <xf numFmtId="165" fontId="57" fillId="0" borderId="0" xfId="0" applyNumberFormat="1" applyFont="1" applyFill="1" applyBorder="1" applyAlignment="1" applyProtection="1">
      <alignment horizontal="right"/>
      <protection locked="0"/>
    </xf>
    <xf numFmtId="164" fontId="5" fillId="0" borderId="0" xfId="1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protection locked="0"/>
    </xf>
    <xf numFmtId="164" fontId="58" fillId="0" borderId="0" xfId="1" applyNumberFormat="1" applyFont="1" applyFill="1" applyBorder="1" applyAlignment="1" applyProtection="1">
      <alignment horizontal="right"/>
      <protection locked="0"/>
    </xf>
    <xf numFmtId="0" fontId="59" fillId="0" borderId="0" xfId="0" applyFont="1" applyBorder="1" applyAlignment="1" applyProtection="1">
      <alignment wrapText="1"/>
      <protection locked="0"/>
    </xf>
    <xf numFmtId="165" fontId="20" fillId="0" borderId="0" xfId="0" applyNumberFormat="1" applyFont="1" applyFill="1" applyBorder="1" applyAlignment="1" applyProtection="1">
      <alignment horizontal="right"/>
      <protection locked="0"/>
    </xf>
    <xf numFmtId="165" fontId="21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protection locked="0"/>
    </xf>
    <xf numFmtId="168" fontId="1" fillId="0" borderId="0" xfId="6" applyNumberFormat="1" applyFont="1" applyFill="1" applyBorder="1" applyAlignment="1" applyProtection="1">
      <alignment horizontal="right"/>
      <protection locked="0"/>
    </xf>
    <xf numFmtId="164" fontId="18" fillId="0" borderId="0" xfId="1" applyNumberFormat="1" applyFont="1" applyFill="1" applyBorder="1" applyAlignment="1" applyProtection="1">
      <alignment horizontal="right" wrapText="1"/>
      <protection locked="0"/>
    </xf>
    <xf numFmtId="165" fontId="11" fillId="0" borderId="0" xfId="0" applyNumberFormat="1" applyFont="1" applyFill="1" applyBorder="1" applyAlignment="1" applyProtection="1">
      <alignment horizontal="right"/>
      <protection locked="0"/>
    </xf>
    <xf numFmtId="168" fontId="21" fillId="0" borderId="39" xfId="6" applyNumberFormat="1" applyFont="1" applyFill="1" applyBorder="1" applyAlignment="1" applyProtection="1">
      <alignment horizontal="right"/>
    </xf>
    <xf numFmtId="0" fontId="41" fillId="0" borderId="41" xfId="0" applyFont="1" applyBorder="1" applyAlignment="1" applyProtection="1">
      <alignment wrapText="1"/>
    </xf>
    <xf numFmtId="0" fontId="4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9" fillId="0" borderId="0" xfId="0" applyFont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alignment horizontal="right"/>
      <protection locked="0"/>
    </xf>
    <xf numFmtId="0" fontId="23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41" fontId="16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48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0" fillId="0" borderId="0" xfId="0" applyFont="1" applyProtection="1">
      <protection locked="0"/>
    </xf>
    <xf numFmtId="0" fontId="22" fillId="0" borderId="58" xfId="0" applyFont="1" applyFill="1" applyBorder="1" applyAlignment="1" applyProtection="1">
      <alignment horizontal="right"/>
    </xf>
    <xf numFmtId="0" fontId="22" fillId="0" borderId="22" xfId="0" applyFont="1" applyFill="1" applyBorder="1" applyAlignment="1" applyProtection="1">
      <alignment horizontal="right"/>
    </xf>
    <xf numFmtId="0" fontId="22" fillId="0" borderId="23" xfId="0" applyFont="1" applyBorder="1" applyAlignment="1" applyProtection="1">
      <alignment wrapText="1"/>
    </xf>
    <xf numFmtId="168" fontId="22" fillId="0" borderId="24" xfId="6" applyNumberFormat="1" applyFont="1" applyBorder="1" applyAlignment="1" applyProtection="1">
      <alignment horizontal="center"/>
    </xf>
    <xf numFmtId="0" fontId="22" fillId="0" borderId="28" xfId="0" applyFont="1" applyBorder="1" applyAlignment="1" applyProtection="1">
      <alignment wrapText="1"/>
    </xf>
    <xf numFmtId="168" fontId="22" fillId="0" borderId="30" xfId="6" applyNumberFormat="1" applyFont="1" applyBorder="1" applyAlignment="1" applyProtection="1">
      <alignment horizontal="center"/>
    </xf>
    <xf numFmtId="0" fontId="22" fillId="2" borderId="25" xfId="0" applyFont="1" applyFill="1" applyBorder="1" applyProtection="1"/>
    <xf numFmtId="168" fontId="77" fillId="2" borderId="27" xfId="6" applyNumberFormat="1" applyFont="1" applyFill="1" applyBorder="1" applyAlignment="1" applyProtection="1">
      <alignment horizontal="center"/>
    </xf>
    <xf numFmtId="0" fontId="54" fillId="0" borderId="0" xfId="0" applyFont="1" applyAlignment="1" applyProtection="1">
      <protection locked="0"/>
    </xf>
    <xf numFmtId="0" fontId="80" fillId="0" borderId="0" xfId="0" applyFont="1" applyAlignment="1" applyProtection="1">
      <alignment horizontal="right" readingOrder="2"/>
      <protection locked="0"/>
    </xf>
    <xf numFmtId="0" fontId="34" fillId="0" borderId="0" xfId="1" applyNumberFormat="1" applyFont="1" applyFill="1" applyBorder="1" applyAlignment="1" applyProtection="1">
      <alignment vertical="center" wrapText="1"/>
      <protection locked="0"/>
    </xf>
    <xf numFmtId="164" fontId="45" fillId="0" borderId="58" xfId="1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165" fontId="76" fillId="0" borderId="58" xfId="0" applyNumberFormat="1" applyFont="1" applyFill="1" applyBorder="1" applyAlignment="1" applyProtection="1">
      <alignment horizontal="right" vertical="center"/>
    </xf>
    <xf numFmtId="0" fontId="46" fillId="0" borderId="63" xfId="0" applyFont="1" applyBorder="1" applyAlignment="1" applyProtection="1">
      <alignment horizontal="center" wrapText="1"/>
      <protection locked="0"/>
    </xf>
    <xf numFmtId="0" fontId="46" fillId="0" borderId="65" xfId="0" applyFont="1" applyBorder="1" applyAlignment="1" applyProtection="1">
      <alignment horizontal="center" wrapText="1"/>
      <protection locked="0"/>
    </xf>
    <xf numFmtId="0" fontId="9" fillId="0" borderId="63" xfId="0" applyFont="1" applyBorder="1" applyAlignment="1" applyProtection="1">
      <alignment horizontal="center" wrapText="1"/>
    </xf>
    <xf numFmtId="0" fontId="9" fillId="0" borderId="64" xfId="0" applyFont="1" applyBorder="1" applyAlignment="1" applyProtection="1">
      <alignment horizontal="center" wrapText="1"/>
    </xf>
    <xf numFmtId="0" fontId="9" fillId="0" borderId="65" xfId="0" applyFont="1" applyBorder="1" applyAlignment="1" applyProtection="1">
      <alignment horizontal="center" wrapText="1"/>
    </xf>
    <xf numFmtId="164" fontId="69" fillId="0" borderId="67" xfId="1" applyNumberFormat="1" applyFont="1" applyFill="1" applyBorder="1" applyAlignment="1" applyProtection="1">
      <alignment horizontal="center" vertical="center" wrapText="1"/>
    </xf>
    <xf numFmtId="164" fontId="69" fillId="0" borderId="62" xfId="1" applyNumberFormat="1" applyFont="1" applyFill="1" applyBorder="1" applyAlignment="1" applyProtection="1">
      <alignment horizontal="center" vertical="center" wrapText="1"/>
    </xf>
    <xf numFmtId="164" fontId="69" fillId="0" borderId="41" xfId="1" applyNumberFormat="1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right" wrapText="1"/>
      <protection locked="0"/>
    </xf>
    <xf numFmtId="0" fontId="54" fillId="0" borderId="59" xfId="0" applyFont="1" applyBorder="1" applyAlignment="1" applyProtection="1">
      <alignment horizontal="center"/>
    </xf>
    <xf numFmtId="0" fontId="54" fillId="0" borderId="21" xfId="0" applyFont="1" applyBorder="1" applyAlignment="1" applyProtection="1">
      <alignment horizontal="center"/>
    </xf>
    <xf numFmtId="0" fontId="54" fillId="0" borderId="66" xfId="0" applyFont="1" applyBorder="1" applyAlignment="1" applyProtection="1">
      <alignment horizontal="center"/>
    </xf>
    <xf numFmtId="0" fontId="46" fillId="0" borderId="71" xfId="0" applyFont="1" applyBorder="1" applyAlignment="1" applyProtection="1">
      <alignment horizontal="center" wrapText="1"/>
      <protection locked="0"/>
    </xf>
    <xf numFmtId="0" fontId="46" fillId="0" borderId="72" xfId="0" applyFont="1" applyBorder="1" applyAlignment="1" applyProtection="1">
      <alignment horizontal="center" wrapText="1"/>
      <protection locked="0"/>
    </xf>
    <xf numFmtId="0" fontId="46" fillId="0" borderId="63" xfId="0" applyFont="1" applyBorder="1" applyAlignment="1" applyProtection="1">
      <alignment horizontal="center" wrapText="1" readingOrder="2"/>
      <protection locked="0"/>
    </xf>
    <xf numFmtId="0" fontId="46" fillId="0" borderId="65" xfId="0" applyFont="1" applyBorder="1" applyAlignment="1" applyProtection="1">
      <alignment horizontal="center" wrapText="1" readingOrder="2"/>
      <protection locked="0"/>
    </xf>
    <xf numFmtId="0" fontId="54" fillId="0" borderId="0" xfId="0" applyFont="1" applyAlignment="1" applyProtection="1">
      <alignment horizontal="right" readingOrder="2"/>
      <protection locked="0"/>
    </xf>
    <xf numFmtId="0" fontId="54" fillId="0" borderId="79" xfId="0" applyFont="1" applyBorder="1" applyAlignment="1" applyProtection="1">
      <alignment horizontal="right" readingOrder="2"/>
      <protection locked="0"/>
    </xf>
    <xf numFmtId="0" fontId="25" fillId="0" borderId="40" xfId="0" applyFont="1" applyBorder="1" applyAlignment="1" applyProtection="1">
      <alignment horizontal="center" wrapText="1"/>
    </xf>
    <xf numFmtId="0" fontId="25" fillId="0" borderId="8" xfId="0" applyFont="1" applyBorder="1" applyAlignment="1" applyProtection="1">
      <alignment horizontal="center" wrapText="1"/>
    </xf>
    <xf numFmtId="0" fontId="25" fillId="0" borderId="36" xfId="0" applyFont="1" applyBorder="1" applyAlignment="1" applyProtection="1">
      <alignment horizontal="center" wrapText="1"/>
    </xf>
    <xf numFmtId="164" fontId="28" fillId="0" borderId="54" xfId="1" applyNumberFormat="1" applyFont="1" applyFill="1" applyBorder="1" applyAlignment="1" applyProtection="1">
      <alignment horizontal="center" wrapText="1"/>
    </xf>
    <xf numFmtId="164" fontId="71" fillId="0" borderId="10" xfId="1" applyNumberFormat="1" applyFont="1" applyFill="1" applyBorder="1" applyAlignment="1" applyProtection="1">
      <alignment horizontal="center" wrapText="1"/>
    </xf>
    <xf numFmtId="164" fontId="71" fillId="0" borderId="77" xfId="1" applyNumberFormat="1" applyFont="1" applyFill="1" applyBorder="1" applyAlignment="1" applyProtection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9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</cellXfs>
  <cellStyles count="7">
    <cellStyle name="Comma" xfId="6" builtinId="3"/>
    <cellStyle name="Normal" xfId="0" builtinId="0"/>
    <cellStyle name="Normal 2" xfId="1"/>
    <cellStyle name="Normal 2 2" xfId="4"/>
    <cellStyle name="Normal 3" xfId="2"/>
    <cellStyle name="Normal 3 2" xfId="3"/>
    <cellStyle name="Normal 3 3" xfId="5"/>
  </cellStyles>
  <dxfs count="0"/>
  <tableStyles count="0" defaultTableStyle="TableStyleMedium2" defaultPivotStyle="PivotStyleLight16"/>
  <colors>
    <mruColors>
      <color rgb="FFCCFFFF"/>
      <color rgb="FFFFFF99"/>
      <color rgb="FF0000CC"/>
      <color rgb="FF663300"/>
      <color rgb="FFFF9900"/>
      <color rgb="FFCCFFCC"/>
      <color rgb="FF99FFCC"/>
      <color rgb="FFFFFF66"/>
      <color rgb="FF99FF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737617</xdr:colOff>
      <xdr:row>41</xdr:row>
      <xdr:rowOff>0</xdr:rowOff>
    </xdr:from>
    <xdr:to>
      <xdr:col>1</xdr:col>
      <xdr:colOff>741809</xdr:colOff>
      <xdr:row>42</xdr:row>
      <xdr:rowOff>8730</xdr:rowOff>
    </xdr:to>
    <xdr:pic>
      <xdr:nvPicPr>
        <xdr:cNvPr id="2" name="תמונה 118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38591" y="3467100"/>
          <a:ext cx="4192" cy="170655"/>
        </a:xfrm>
        <a:prstGeom prst="rect">
          <a:avLst/>
        </a:prstGeom>
      </xdr:spPr>
    </xdr:pic>
    <xdr:clientData/>
  </xdr:twoCellAnchor>
  <xdr:twoCellAnchor editAs="oneCell">
    <xdr:from>
      <xdr:col>1</xdr:col>
      <xdr:colOff>737617</xdr:colOff>
      <xdr:row>41</xdr:row>
      <xdr:rowOff>0</xdr:rowOff>
    </xdr:from>
    <xdr:to>
      <xdr:col>1</xdr:col>
      <xdr:colOff>741809</xdr:colOff>
      <xdr:row>42</xdr:row>
      <xdr:rowOff>8730</xdr:rowOff>
    </xdr:to>
    <xdr:pic>
      <xdr:nvPicPr>
        <xdr:cNvPr id="3" name="תמונה 118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38591" y="3467100"/>
          <a:ext cx="4192" cy="170655"/>
        </a:xfrm>
        <a:prstGeom prst="rect">
          <a:avLst/>
        </a:prstGeom>
      </xdr:spPr>
    </xdr:pic>
    <xdr:clientData/>
  </xdr:twoCellAnchor>
  <xdr:twoCellAnchor editAs="oneCell">
    <xdr:from>
      <xdr:col>1</xdr:col>
      <xdr:colOff>737617</xdr:colOff>
      <xdr:row>41</xdr:row>
      <xdr:rowOff>0</xdr:rowOff>
    </xdr:from>
    <xdr:to>
      <xdr:col>1</xdr:col>
      <xdr:colOff>741809</xdr:colOff>
      <xdr:row>42</xdr:row>
      <xdr:rowOff>8730</xdr:rowOff>
    </xdr:to>
    <xdr:pic>
      <xdr:nvPicPr>
        <xdr:cNvPr id="4" name="תמונה 11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38591" y="3467100"/>
          <a:ext cx="4192" cy="170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0"/>
  <sheetViews>
    <sheetView showGridLines="0" rightToLeft="1" tabSelected="1" workbookViewId="0">
      <selection activeCell="I97" sqref="I97"/>
    </sheetView>
  </sheetViews>
  <sheetFormatPr defaultRowHeight="14.25" x14ac:dyDescent="0.2"/>
  <cols>
    <col min="1" max="16384" width="9" style="240"/>
  </cols>
  <sheetData>
    <row r="1" spans="2:22" ht="30.75" x14ac:dyDescent="0.45">
      <c r="B1" s="350" t="s">
        <v>231</v>
      </c>
      <c r="C1" s="241"/>
      <c r="D1" s="241"/>
      <c r="E1" s="241"/>
      <c r="F1" s="241"/>
      <c r="G1" s="241"/>
    </row>
    <row r="2" spans="2:22" ht="30.75" x14ac:dyDescent="0.45">
      <c r="B2" s="350" t="s">
        <v>197</v>
      </c>
      <c r="C2" s="241"/>
      <c r="D2" s="241"/>
      <c r="E2" s="241"/>
      <c r="F2" s="241"/>
      <c r="G2" s="241"/>
    </row>
    <row r="3" spans="2:22" ht="15" x14ac:dyDescent="0.25">
      <c r="B3" s="241"/>
      <c r="C3" s="241"/>
      <c r="D3" s="241"/>
      <c r="E3" s="241"/>
      <c r="F3" s="241"/>
      <c r="G3" s="241"/>
      <c r="H3" s="242"/>
    </row>
    <row r="4" spans="2:22" ht="20.25" x14ac:dyDescent="0.3">
      <c r="B4" s="243" t="s">
        <v>230</v>
      </c>
      <c r="C4" s="241"/>
      <c r="D4" s="241"/>
      <c r="E4" s="241"/>
      <c r="F4" s="241"/>
      <c r="G4" s="241"/>
      <c r="H4" s="242"/>
      <c r="I4" s="242"/>
      <c r="J4" s="242"/>
      <c r="K4" s="242"/>
      <c r="L4" s="242"/>
    </row>
    <row r="5" spans="2:22" ht="15" x14ac:dyDescent="0.25">
      <c r="B5" s="241"/>
      <c r="C5" s="241"/>
      <c r="D5" s="241"/>
      <c r="E5" s="241"/>
      <c r="F5" s="241"/>
      <c r="G5" s="241"/>
      <c r="H5" s="242"/>
      <c r="I5" s="242"/>
      <c r="J5" s="242"/>
      <c r="K5" s="242"/>
      <c r="L5" s="242"/>
    </row>
    <row r="6" spans="2:22" ht="18.75" x14ac:dyDescent="0.3">
      <c r="B6" s="244" t="s">
        <v>198</v>
      </c>
      <c r="C6" s="241"/>
      <c r="D6" s="241"/>
      <c r="E6" s="169" t="str">
        <f>'קטגוריה א - ריהוט לחדרי קבוצות'!D3</f>
        <v>29.8.19</v>
      </c>
      <c r="F6" s="241"/>
      <c r="G6" s="241"/>
    </row>
    <row r="7" spans="2:22" x14ac:dyDescent="0.2">
      <c r="B7" s="241"/>
    </row>
    <row r="8" spans="2:22" x14ac:dyDescent="0.2">
      <c r="B8" s="241"/>
    </row>
    <row r="9" spans="2:22" ht="18" x14ac:dyDescent="0.25">
      <c r="B9" s="245" t="s">
        <v>199</v>
      </c>
    </row>
    <row r="10" spans="2:22" ht="15" x14ac:dyDescent="0.25">
      <c r="B10" s="246" t="s">
        <v>200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</row>
    <row r="11" spans="2:22" ht="15" x14ac:dyDescent="0.25">
      <c r="B11" s="246" t="s">
        <v>289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V11" s="248"/>
    </row>
    <row r="12" spans="2:22" ht="15" x14ac:dyDescent="0.25">
      <c r="B12" s="246" t="s">
        <v>290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V12" s="248"/>
    </row>
    <row r="13" spans="2:22" ht="15" x14ac:dyDescent="0.25">
      <c r="B13" s="246" t="s">
        <v>201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V13" s="248"/>
    </row>
    <row r="14" spans="2:22" ht="15.75" x14ac:dyDescent="0.25">
      <c r="B14" s="246" t="s">
        <v>332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V14" s="249"/>
    </row>
    <row r="15" spans="2:22" ht="15" x14ac:dyDescent="0.25">
      <c r="B15" s="246" t="s">
        <v>329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2:22" ht="15" x14ac:dyDescent="0.25">
      <c r="B16" s="246" t="s">
        <v>245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2:22" x14ac:dyDescent="0.2">
      <c r="B17" s="241"/>
    </row>
    <row r="18" spans="2:22" ht="18" x14ac:dyDescent="0.25">
      <c r="B18" s="250" t="s">
        <v>203</v>
      </c>
    </row>
    <row r="19" spans="2:22" ht="15" x14ac:dyDescent="0.25">
      <c r="B19" s="246" t="s">
        <v>291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</row>
    <row r="20" spans="2:22" ht="15" x14ac:dyDescent="0.25">
      <c r="B20" s="246" t="s">
        <v>232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</row>
    <row r="21" spans="2:22" ht="15" x14ac:dyDescent="0.25"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</row>
    <row r="22" spans="2:22" ht="15" x14ac:dyDescent="0.25">
      <c r="B22" s="246" t="s">
        <v>202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V22" s="248"/>
    </row>
    <row r="23" spans="2:22" ht="15" x14ac:dyDescent="0.25">
      <c r="B23" s="246" t="s">
        <v>292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V23" s="251"/>
    </row>
    <row r="24" spans="2:22" ht="15" x14ac:dyDescent="0.25">
      <c r="B24" s="246" t="s">
        <v>293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V24" s="248"/>
    </row>
    <row r="25" spans="2:22" ht="15" x14ac:dyDescent="0.25">
      <c r="B25" s="246" t="s">
        <v>294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</row>
    <row r="26" spans="2:22" ht="15" x14ac:dyDescent="0.25">
      <c r="B26" s="246" t="s">
        <v>233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</row>
    <row r="27" spans="2:22" x14ac:dyDescent="0.2">
      <c r="B27" s="241"/>
    </row>
    <row r="28" spans="2:22" ht="18" x14ac:dyDescent="0.25">
      <c r="B28" s="250" t="s">
        <v>213</v>
      </c>
    </row>
    <row r="29" spans="2:22" ht="15" x14ac:dyDescent="0.25">
      <c r="B29" s="246" t="s">
        <v>295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V29" s="248"/>
    </row>
    <row r="30" spans="2:22" ht="15" x14ac:dyDescent="0.25">
      <c r="B30" s="246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2:22" ht="15.75" x14ac:dyDescent="0.25">
      <c r="B31" s="252" t="s">
        <v>246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2:22" ht="15" x14ac:dyDescent="0.25">
      <c r="B32" s="246" t="s">
        <v>296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V32" s="248"/>
    </row>
    <row r="33" spans="2:22" ht="15" x14ac:dyDescent="0.25">
      <c r="B33" s="246" t="s">
        <v>204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2:22" ht="15" x14ac:dyDescent="0.25">
      <c r="B34" s="246" t="s">
        <v>205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2:22" ht="15" x14ac:dyDescent="0.25">
      <c r="B35" s="246" t="s">
        <v>214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2:22" ht="15" x14ac:dyDescent="0.25">
      <c r="B36" s="246" t="s">
        <v>215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2:22" ht="15" x14ac:dyDescent="0.25">
      <c r="B37" s="246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2:22" ht="15" x14ac:dyDescent="0.25">
      <c r="B38" s="246" t="s">
        <v>247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2:22" ht="15" x14ac:dyDescent="0.25">
      <c r="B39" s="246" t="s">
        <v>248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2:22" ht="15" x14ac:dyDescent="0.25">
      <c r="B40" s="246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2:22" ht="15" x14ac:dyDescent="0.25">
      <c r="B41" s="246" t="s">
        <v>297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V41" s="248"/>
    </row>
    <row r="42" spans="2:22" ht="15" x14ac:dyDescent="0.25">
      <c r="B42" s="246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2:22" ht="15.75" x14ac:dyDescent="0.25">
      <c r="B43" s="252" t="s">
        <v>234</v>
      </c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2:22" ht="15" x14ac:dyDescent="0.25">
      <c r="B44" s="246" t="s">
        <v>206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2:22" ht="15" x14ac:dyDescent="0.25">
      <c r="B45" s="246" t="s">
        <v>298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V45" s="248"/>
    </row>
    <row r="46" spans="2:22" ht="15" x14ac:dyDescent="0.25">
      <c r="B46" s="246" t="s">
        <v>299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V46" s="248"/>
    </row>
    <row r="47" spans="2:22" ht="15" x14ac:dyDescent="0.25">
      <c r="B47" s="246" t="s">
        <v>300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V47" s="248"/>
    </row>
    <row r="48" spans="2:22" ht="15.75" x14ac:dyDescent="0.25">
      <c r="B48" s="252" t="s">
        <v>207</v>
      </c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2:17" ht="15" x14ac:dyDescent="0.25">
      <c r="B49" s="24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2:17" ht="15" x14ac:dyDescent="0.25">
      <c r="B50" s="246" t="s">
        <v>235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2:17" ht="15" x14ac:dyDescent="0.25">
      <c r="B51" s="241"/>
      <c r="C51" s="247" t="s">
        <v>208</v>
      </c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2:17" ht="15" x14ac:dyDescent="0.25">
      <c r="B52" s="246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2:17" ht="15" x14ac:dyDescent="0.25">
      <c r="B53" s="246" t="s">
        <v>236</v>
      </c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2:17" ht="15" x14ac:dyDescent="0.25">
      <c r="B54" s="241"/>
      <c r="C54" s="247" t="s">
        <v>209</v>
      </c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2:17" ht="15" x14ac:dyDescent="0.25">
      <c r="B55" s="246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2:17" ht="15" x14ac:dyDescent="0.25">
      <c r="B56" s="246" t="s">
        <v>244</v>
      </c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2:17" ht="15" x14ac:dyDescent="0.25">
      <c r="B57" s="246"/>
      <c r="C57" s="247" t="s">
        <v>243</v>
      </c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2:17" ht="15" x14ac:dyDescent="0.25">
      <c r="B58" s="241"/>
      <c r="C58" s="247" t="s">
        <v>210</v>
      </c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2:17" ht="15" x14ac:dyDescent="0.25">
      <c r="B59" s="241"/>
      <c r="C59" s="247" t="s">
        <v>211</v>
      </c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2:17" ht="15" x14ac:dyDescent="0.25">
      <c r="B60" s="241"/>
      <c r="C60" s="247" t="s">
        <v>212</v>
      </c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2:17" ht="15" x14ac:dyDescent="0.25">
      <c r="B61" s="241"/>
      <c r="C61" s="247" t="s">
        <v>301</v>
      </c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2:17" ht="15" x14ac:dyDescent="0.25">
      <c r="B62" s="241"/>
      <c r="C62" s="247" t="s">
        <v>240</v>
      </c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2:17" ht="15" x14ac:dyDescent="0.25">
      <c r="B63" s="241"/>
      <c r="C63" s="247" t="s">
        <v>237</v>
      </c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2:17" ht="15" x14ac:dyDescent="0.25">
      <c r="B64" s="246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2:22" ht="15" x14ac:dyDescent="0.25">
      <c r="B65" s="246" t="s">
        <v>238</v>
      </c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2:22" ht="15" x14ac:dyDescent="0.25">
      <c r="B66" s="241"/>
      <c r="C66" s="247" t="s">
        <v>302</v>
      </c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V66" s="248"/>
    </row>
    <row r="67" spans="2:22" ht="15" x14ac:dyDescent="0.25">
      <c r="B67" s="241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2:22" ht="15" x14ac:dyDescent="0.25">
      <c r="B68" s="246" t="s">
        <v>239</v>
      </c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2:22" ht="15" x14ac:dyDescent="0.25">
      <c r="B69" s="246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2:22" ht="18" x14ac:dyDescent="0.25">
      <c r="B70" s="250" t="s">
        <v>222</v>
      </c>
    </row>
    <row r="71" spans="2:22" x14ac:dyDescent="0.2">
      <c r="B71" s="241"/>
    </row>
    <row r="72" spans="2:22" ht="15" x14ac:dyDescent="0.25">
      <c r="B72" s="246" t="s">
        <v>216</v>
      </c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</row>
    <row r="73" spans="2:22" ht="15" x14ac:dyDescent="0.25">
      <c r="B73" s="241"/>
      <c r="C73" s="247" t="s">
        <v>330</v>
      </c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</row>
    <row r="74" spans="2:22" ht="15" x14ac:dyDescent="0.25">
      <c r="B74" s="241"/>
      <c r="C74" s="247" t="s">
        <v>223</v>
      </c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</row>
    <row r="75" spans="2:22" ht="15" x14ac:dyDescent="0.25">
      <c r="B75" s="241"/>
      <c r="C75" s="247" t="s">
        <v>225</v>
      </c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</row>
    <row r="76" spans="2:22" ht="15" x14ac:dyDescent="0.25">
      <c r="B76" s="241"/>
      <c r="C76" s="247" t="s">
        <v>331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</row>
    <row r="77" spans="2:22" ht="15" x14ac:dyDescent="0.25">
      <c r="B77" s="241"/>
      <c r="C77" s="247" t="s">
        <v>224</v>
      </c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</row>
    <row r="78" spans="2:22" ht="15" x14ac:dyDescent="0.25">
      <c r="B78" s="241"/>
      <c r="C78" s="247" t="s">
        <v>226</v>
      </c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</row>
    <row r="79" spans="2:22" ht="15" x14ac:dyDescent="0.25">
      <c r="B79" s="241"/>
      <c r="C79" s="247" t="s">
        <v>227</v>
      </c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</row>
    <row r="80" spans="2:22" ht="15" x14ac:dyDescent="0.25">
      <c r="B80" s="241"/>
      <c r="C80" s="247" t="s">
        <v>241</v>
      </c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</row>
    <row r="81" spans="2:15" ht="15" x14ac:dyDescent="0.25">
      <c r="B81" s="241"/>
      <c r="C81" s="247" t="s">
        <v>242</v>
      </c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</row>
    <row r="82" spans="2:15" ht="15" x14ac:dyDescent="0.25">
      <c r="B82" s="246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</row>
    <row r="83" spans="2:15" ht="15" x14ac:dyDescent="0.25">
      <c r="B83" s="246" t="s">
        <v>303</v>
      </c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</row>
    <row r="84" spans="2:15" ht="15" x14ac:dyDescent="0.25">
      <c r="B84" s="246" t="s">
        <v>217</v>
      </c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</row>
    <row r="85" spans="2:15" ht="15" x14ac:dyDescent="0.25">
      <c r="B85" s="246" t="s">
        <v>218</v>
      </c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</row>
    <row r="86" spans="2:15" ht="15" x14ac:dyDescent="0.25">
      <c r="B86" s="246" t="s">
        <v>219</v>
      </c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</row>
    <row r="87" spans="2:15" ht="15" x14ac:dyDescent="0.25">
      <c r="B87" s="246" t="s">
        <v>220</v>
      </c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</row>
    <row r="88" spans="2:15" ht="15" x14ac:dyDescent="0.25">
      <c r="B88" s="246" t="s">
        <v>221</v>
      </c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</row>
    <row r="89" spans="2:15" ht="15" x14ac:dyDescent="0.25">
      <c r="B89" s="246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</row>
    <row r="90" spans="2:15" ht="18" x14ac:dyDescent="0.25">
      <c r="B90" s="253" t="s">
        <v>339</v>
      </c>
      <c r="C90" s="236"/>
      <c r="D90" s="236"/>
      <c r="E90" s="236"/>
      <c r="F90" s="236"/>
      <c r="G90" s="236"/>
      <c r="H90" s="236"/>
      <c r="I90" s="236"/>
    </row>
  </sheetData>
  <sheetProtection password="CC3D" sheet="1" objects="1" scenarios="1"/>
  <pageMargins left="0.70866141732283472" right="0.31496062992125984" top="0.74803149606299213" bottom="0.74803149606299213" header="0.31496062992125984" footer="0.31496062992125984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7"/>
  <sheetViews>
    <sheetView rightToLeft="1" view="pageLayout" topLeftCell="A79" zoomScale="130" zoomScaleNormal="160" zoomScalePageLayoutView="130" workbookViewId="0">
      <selection activeCell="F77" sqref="F77"/>
    </sheetView>
  </sheetViews>
  <sheetFormatPr defaultRowHeight="14.25" x14ac:dyDescent="0.2"/>
  <cols>
    <col min="1" max="1" width="4.25" style="33" bestFit="1" customWidth="1"/>
    <col min="2" max="2" width="25.125" style="31" customWidth="1"/>
    <col min="3" max="3" width="4.875" style="31" customWidth="1"/>
    <col min="4" max="4" width="9.625" style="31" customWidth="1"/>
    <col min="5" max="5" width="12.625" style="31" customWidth="1"/>
    <col min="6" max="6" width="7.375" style="31" customWidth="1"/>
    <col min="7" max="7" width="19.625" style="31" customWidth="1"/>
    <col min="8" max="8" width="7.375" style="31" customWidth="1"/>
    <col min="9" max="9" width="19.125" style="31" customWidth="1"/>
    <col min="10" max="10" width="7.375" style="31" customWidth="1"/>
    <col min="11" max="11" width="5" style="31" customWidth="1"/>
    <col min="12" max="16384" width="9" style="31"/>
  </cols>
  <sheetData>
    <row r="2" spans="1:10" ht="23.25" x14ac:dyDescent="0.35">
      <c r="A2" s="254" t="s">
        <v>231</v>
      </c>
    </row>
    <row r="3" spans="1:10" ht="21" thickBot="1" x14ac:dyDescent="0.35">
      <c r="A3" s="255"/>
      <c r="B3" s="32" t="s">
        <v>159</v>
      </c>
      <c r="D3" s="212" t="s">
        <v>338</v>
      </c>
    </row>
    <row r="4" spans="1:10" ht="21" thickBot="1" x14ac:dyDescent="0.35">
      <c r="A4" s="255"/>
      <c r="B4" s="176" t="s">
        <v>304</v>
      </c>
      <c r="C4" s="368" t="s">
        <v>189</v>
      </c>
      <c r="D4" s="369"/>
      <c r="E4" s="369"/>
      <c r="F4" s="370"/>
      <c r="G4" s="291" t="s">
        <v>190</v>
      </c>
      <c r="H4" s="292"/>
      <c r="I4" s="293" t="s">
        <v>191</v>
      </c>
      <c r="J4" s="240"/>
    </row>
    <row r="5" spans="1:10" ht="21" thickBot="1" x14ac:dyDescent="0.35">
      <c r="A5" s="255"/>
      <c r="B5" s="256"/>
      <c r="C5" s="367"/>
      <c r="D5" s="367"/>
      <c r="E5" s="367"/>
      <c r="F5" s="367"/>
      <c r="G5" s="257"/>
      <c r="H5" s="234"/>
      <c r="I5" s="258"/>
      <c r="J5" s="240"/>
    </row>
    <row r="6" spans="1:10" ht="21" thickBot="1" x14ac:dyDescent="0.35">
      <c r="A6" s="255"/>
      <c r="B6" s="176" t="s">
        <v>249</v>
      </c>
      <c r="C6" s="368" t="s">
        <v>250</v>
      </c>
      <c r="D6" s="369"/>
      <c r="E6" s="369"/>
      <c r="F6" s="370"/>
      <c r="G6" s="291" t="s">
        <v>251</v>
      </c>
      <c r="H6" s="292"/>
      <c r="I6" s="176"/>
      <c r="J6" s="240"/>
    </row>
    <row r="7" spans="1:10" ht="21" thickBot="1" x14ac:dyDescent="0.35">
      <c r="A7" s="255"/>
      <c r="B7" s="256"/>
      <c r="C7" s="367"/>
      <c r="D7" s="367"/>
      <c r="E7" s="367"/>
      <c r="F7" s="367"/>
      <c r="G7" s="257"/>
      <c r="H7" s="234"/>
      <c r="I7" s="259"/>
      <c r="J7" s="240"/>
    </row>
    <row r="8" spans="1:10" ht="21" thickBot="1" x14ac:dyDescent="0.35">
      <c r="A8" s="255"/>
      <c r="B8" s="32"/>
      <c r="D8" s="260"/>
      <c r="G8" s="131"/>
    </row>
    <row r="9" spans="1:10" ht="21" thickBot="1" x14ac:dyDescent="0.35">
      <c r="A9" s="255"/>
      <c r="B9" s="375" t="s">
        <v>341</v>
      </c>
      <c r="C9" s="375"/>
      <c r="D9" s="376"/>
      <c r="E9" s="261"/>
      <c r="G9" s="262"/>
    </row>
    <row r="10" spans="1:10" ht="21" thickBot="1" x14ac:dyDescent="0.35">
      <c r="A10" s="255"/>
      <c r="B10" s="349" t="s">
        <v>253</v>
      </c>
      <c r="D10" s="131"/>
      <c r="E10" s="261"/>
      <c r="G10" s="263"/>
    </row>
    <row r="11" spans="1:10" ht="20.25" x14ac:dyDescent="0.3">
      <c r="A11" s="255"/>
      <c r="B11" s="264" t="s">
        <v>183</v>
      </c>
      <c r="C11" s="241"/>
      <c r="D11" s="131"/>
    </row>
    <row r="12" spans="1:10" ht="18" x14ac:dyDescent="0.25">
      <c r="A12" s="265">
        <v>1</v>
      </c>
      <c r="B12" s="265" t="s">
        <v>184</v>
      </c>
      <c r="C12" s="241"/>
      <c r="D12" s="131"/>
    </row>
    <row r="13" spans="1:10" ht="18" x14ac:dyDescent="0.25">
      <c r="A13" s="265">
        <v>2</v>
      </c>
      <c r="B13" s="266" t="s">
        <v>186</v>
      </c>
      <c r="C13" s="241"/>
      <c r="D13" s="131"/>
    </row>
    <row r="14" spans="1:10" ht="18" x14ac:dyDescent="0.25">
      <c r="A14" s="265">
        <v>3</v>
      </c>
      <c r="B14" s="265" t="s">
        <v>185</v>
      </c>
      <c r="C14" s="241"/>
      <c r="D14" s="131"/>
    </row>
    <row r="15" spans="1:10" ht="18" x14ac:dyDescent="0.25">
      <c r="A15" s="265">
        <v>4</v>
      </c>
      <c r="B15" s="265" t="s">
        <v>187</v>
      </c>
      <c r="C15" s="241"/>
      <c r="D15" s="131"/>
    </row>
    <row r="16" spans="1:10" ht="18" x14ac:dyDescent="0.25">
      <c r="A16" s="265"/>
      <c r="B16" s="265"/>
      <c r="C16" s="241"/>
      <c r="D16" s="131"/>
    </row>
    <row r="17" spans="1:11" ht="20.25" x14ac:dyDescent="0.3">
      <c r="A17" s="255"/>
      <c r="B17" s="267" t="s">
        <v>252</v>
      </c>
      <c r="C17" s="268"/>
      <c r="D17" s="268"/>
      <c r="E17" s="268"/>
      <c r="F17" s="267"/>
      <c r="G17" s="193"/>
    </row>
    <row r="18" spans="1:11" ht="20.25" x14ac:dyDescent="0.3">
      <c r="A18" s="255"/>
      <c r="B18" s="269" t="s">
        <v>193</v>
      </c>
      <c r="D18" s="32"/>
    </row>
    <row r="19" spans="1:11" ht="20.25" x14ac:dyDescent="0.3">
      <c r="A19" s="255"/>
      <c r="B19" s="32" t="s">
        <v>305</v>
      </c>
      <c r="D19" s="32"/>
    </row>
    <row r="20" spans="1:11" ht="18" x14ac:dyDescent="0.25">
      <c r="B20" s="253" t="s">
        <v>336</v>
      </c>
      <c r="C20" s="236"/>
      <c r="D20" s="236"/>
      <c r="E20" s="236"/>
      <c r="F20" s="236"/>
      <c r="G20" s="236"/>
      <c r="H20" s="236"/>
      <c r="I20" s="236"/>
    </row>
    <row r="21" spans="1:11" ht="15" x14ac:dyDescent="0.25">
      <c r="B21" s="270" t="s">
        <v>270</v>
      </c>
    </row>
    <row r="22" spans="1:11" ht="15" x14ac:dyDescent="0.25">
      <c r="B22" s="270" t="s">
        <v>328</v>
      </c>
    </row>
    <row r="23" spans="1:11" x14ac:dyDescent="0.2">
      <c r="B23" s="31" t="s">
        <v>162</v>
      </c>
    </row>
    <row r="24" spans="1:11" x14ac:dyDescent="0.2">
      <c r="B24" s="271" t="s">
        <v>306</v>
      </c>
    </row>
    <row r="25" spans="1:11" ht="15" x14ac:dyDescent="0.25">
      <c r="B25" s="272" t="s">
        <v>307</v>
      </c>
      <c r="I25" s="226"/>
    </row>
    <row r="26" spans="1:11" ht="15" x14ac:dyDescent="0.25">
      <c r="B26" s="31" t="s">
        <v>308</v>
      </c>
      <c r="I26" s="226"/>
    </row>
    <row r="27" spans="1:11" x14ac:dyDescent="0.2">
      <c r="B27" s="31" t="s">
        <v>176</v>
      </c>
    </row>
    <row r="28" spans="1:11" ht="15" x14ac:dyDescent="0.25">
      <c r="B28" s="273" t="s">
        <v>160</v>
      </c>
      <c r="C28" s="193"/>
      <c r="D28" s="193"/>
      <c r="E28" s="193"/>
    </row>
    <row r="29" spans="1:11" x14ac:dyDescent="0.2">
      <c r="H29" s="215"/>
      <c r="I29" s="235"/>
    </row>
    <row r="30" spans="1:11" s="32" customFormat="1" ht="18.75" thickBot="1" x14ac:dyDescent="0.3">
      <c r="A30" s="274">
        <v>4.0999999999999996</v>
      </c>
      <c r="B30" s="275" t="s">
        <v>254</v>
      </c>
      <c r="C30" s="268"/>
      <c r="D30" s="268"/>
      <c r="E30" s="268"/>
      <c r="F30" s="126" t="s">
        <v>309</v>
      </c>
      <c r="G30" s="127"/>
      <c r="H30" s="127"/>
      <c r="I30" s="127"/>
      <c r="J30" s="128"/>
      <c r="K30" s="31"/>
    </row>
    <row r="31" spans="1:11" ht="15.75" customHeight="1" thickTop="1" thickBot="1" x14ac:dyDescent="0.3">
      <c r="A31" s="141" t="s">
        <v>57</v>
      </c>
      <c r="B31" s="361" t="s">
        <v>256</v>
      </c>
      <c r="C31" s="362"/>
      <c r="D31" s="362"/>
      <c r="E31" s="363"/>
      <c r="F31" s="129" t="s">
        <v>257</v>
      </c>
      <c r="G31" s="276"/>
      <c r="H31" s="183" t="s">
        <v>258</v>
      </c>
      <c r="I31" s="276"/>
      <c r="J31" s="42"/>
    </row>
    <row r="32" spans="1:11" ht="69" thickTop="1" thickBot="1" x14ac:dyDescent="0.25">
      <c r="A32" s="85" t="s">
        <v>163</v>
      </c>
      <c r="B32" s="142" t="s">
        <v>164</v>
      </c>
      <c r="C32" s="142" t="s">
        <v>165</v>
      </c>
      <c r="D32" s="142" t="s">
        <v>166</v>
      </c>
      <c r="E32" s="143" t="s">
        <v>167</v>
      </c>
      <c r="F32" s="213" t="s">
        <v>285</v>
      </c>
      <c r="G32" s="184" t="s">
        <v>168</v>
      </c>
      <c r="H32" s="130" t="s">
        <v>259</v>
      </c>
      <c r="I32" s="143" t="s">
        <v>172</v>
      </c>
      <c r="J32" s="37"/>
    </row>
    <row r="33" spans="1:12" ht="25.5" x14ac:dyDescent="0.2">
      <c r="A33" s="56">
        <v>1</v>
      </c>
      <c r="B33" s="144" t="s">
        <v>310</v>
      </c>
      <c r="C33" s="173"/>
      <c r="D33" s="59">
        <v>350</v>
      </c>
      <c r="E33" s="156">
        <f>C33*D33</f>
        <v>0</v>
      </c>
      <c r="F33" s="178"/>
      <c r="G33" s="185">
        <f>F33*D33</f>
        <v>0</v>
      </c>
      <c r="H33" s="178"/>
      <c r="I33" s="186">
        <f>H33*G33</f>
        <v>0</v>
      </c>
      <c r="J33" s="41"/>
    </row>
    <row r="34" spans="1:12" ht="39" x14ac:dyDescent="0.25">
      <c r="A34" s="62">
        <v>2</v>
      </c>
      <c r="B34" s="146" t="s">
        <v>311</v>
      </c>
      <c r="C34" s="65"/>
      <c r="D34" s="65">
        <f>1500*1.2</f>
        <v>1800</v>
      </c>
      <c r="E34" s="147">
        <f t="shared" ref="E34:E43" si="0">C34*D34</f>
        <v>0</v>
      </c>
      <c r="F34" s="179"/>
      <c r="G34" s="185">
        <f t="shared" ref="G34:G43" si="1">F34*D34</f>
        <v>0</v>
      </c>
      <c r="H34" s="179"/>
      <c r="I34" s="186">
        <f t="shared" ref="I34:I43" si="2">H34*G34</f>
        <v>0</v>
      </c>
      <c r="J34" s="41"/>
      <c r="L34" s="131"/>
    </row>
    <row r="35" spans="1:12" x14ac:dyDescent="0.2">
      <c r="A35" s="62">
        <v>3</v>
      </c>
      <c r="B35" s="146" t="s">
        <v>42</v>
      </c>
      <c r="C35" s="65">
        <v>1</v>
      </c>
      <c r="D35" s="65">
        <v>1200</v>
      </c>
      <c r="E35" s="147">
        <f t="shared" si="0"/>
        <v>1200</v>
      </c>
      <c r="F35" s="179"/>
      <c r="G35" s="185">
        <f t="shared" si="1"/>
        <v>0</v>
      </c>
      <c r="H35" s="179"/>
      <c r="I35" s="186">
        <f t="shared" si="2"/>
        <v>0</v>
      </c>
      <c r="J35" s="41"/>
    </row>
    <row r="36" spans="1:12" x14ac:dyDescent="0.2">
      <c r="A36" s="62">
        <v>4</v>
      </c>
      <c r="B36" s="146" t="s">
        <v>43</v>
      </c>
      <c r="C36" s="65">
        <v>1</v>
      </c>
      <c r="D36" s="65">
        <v>1600</v>
      </c>
      <c r="E36" s="147">
        <f t="shared" si="0"/>
        <v>1600</v>
      </c>
      <c r="F36" s="179"/>
      <c r="G36" s="185">
        <f t="shared" si="1"/>
        <v>0</v>
      </c>
      <c r="H36" s="179"/>
      <c r="I36" s="186">
        <f t="shared" si="2"/>
        <v>0</v>
      </c>
      <c r="J36" s="41"/>
    </row>
    <row r="37" spans="1:12" x14ac:dyDescent="0.2">
      <c r="A37" s="62">
        <v>5</v>
      </c>
      <c r="B37" s="146" t="s">
        <v>51</v>
      </c>
      <c r="C37" s="65">
        <v>2</v>
      </c>
      <c r="D37" s="65">
        <v>3500</v>
      </c>
      <c r="E37" s="147">
        <f t="shared" si="0"/>
        <v>7000</v>
      </c>
      <c r="F37" s="179"/>
      <c r="G37" s="185">
        <f t="shared" si="1"/>
        <v>0</v>
      </c>
      <c r="H37" s="179"/>
      <c r="I37" s="186">
        <f t="shared" si="2"/>
        <v>0</v>
      </c>
      <c r="J37" s="41"/>
    </row>
    <row r="38" spans="1:12" x14ac:dyDescent="0.2">
      <c r="A38" s="62">
        <v>6</v>
      </c>
      <c r="B38" s="146" t="s">
        <v>73</v>
      </c>
      <c r="C38" s="65">
        <v>1</v>
      </c>
      <c r="D38" s="65">
        <v>800</v>
      </c>
      <c r="E38" s="147">
        <f t="shared" ref="E38" si="3">C38*D38</f>
        <v>800</v>
      </c>
      <c r="F38" s="179"/>
      <c r="G38" s="185">
        <f t="shared" si="1"/>
        <v>0</v>
      </c>
      <c r="H38" s="179"/>
      <c r="I38" s="186">
        <f t="shared" si="2"/>
        <v>0</v>
      </c>
      <c r="J38" s="41"/>
    </row>
    <row r="39" spans="1:12" x14ac:dyDescent="0.2">
      <c r="A39" s="62">
        <v>7</v>
      </c>
      <c r="B39" s="146" t="s">
        <v>195</v>
      </c>
      <c r="C39" s="65">
        <v>1</v>
      </c>
      <c r="D39" s="65">
        <v>3000</v>
      </c>
      <c r="E39" s="147">
        <f t="shared" ref="E39" si="4">C39*D39</f>
        <v>3000</v>
      </c>
      <c r="F39" s="179"/>
      <c r="G39" s="185">
        <f t="shared" si="1"/>
        <v>0</v>
      </c>
      <c r="H39" s="179"/>
      <c r="I39" s="186">
        <f t="shared" si="2"/>
        <v>0</v>
      </c>
      <c r="J39" s="41"/>
    </row>
    <row r="40" spans="1:12" x14ac:dyDescent="0.2">
      <c r="A40" s="62">
        <v>8</v>
      </c>
      <c r="B40" s="146" t="s">
        <v>33</v>
      </c>
      <c r="C40" s="65">
        <v>1</v>
      </c>
      <c r="D40" s="65">
        <v>300</v>
      </c>
      <c r="E40" s="147">
        <f t="shared" ref="E40" si="5">C40*D40</f>
        <v>300</v>
      </c>
      <c r="F40" s="179"/>
      <c r="G40" s="185">
        <f t="shared" si="1"/>
        <v>0</v>
      </c>
      <c r="H40" s="179"/>
      <c r="I40" s="186">
        <f t="shared" si="2"/>
        <v>0</v>
      </c>
      <c r="J40" s="41"/>
    </row>
    <row r="41" spans="1:12" x14ac:dyDescent="0.2">
      <c r="A41" s="62">
        <v>9</v>
      </c>
      <c r="B41" s="146" t="s">
        <v>68</v>
      </c>
      <c r="C41" s="65">
        <v>1</v>
      </c>
      <c r="D41" s="65">
        <v>100</v>
      </c>
      <c r="E41" s="147">
        <f t="shared" ref="E41" si="6">C41*D41</f>
        <v>100</v>
      </c>
      <c r="F41" s="179"/>
      <c r="G41" s="185">
        <f t="shared" si="1"/>
        <v>0</v>
      </c>
      <c r="H41" s="179"/>
      <c r="I41" s="186">
        <f t="shared" si="2"/>
        <v>0</v>
      </c>
      <c r="J41" s="41"/>
    </row>
    <row r="42" spans="1:12" ht="38.25" x14ac:dyDescent="0.2">
      <c r="A42" s="62">
        <v>10</v>
      </c>
      <c r="B42" s="146" t="s">
        <v>255</v>
      </c>
      <c r="C42" s="148">
        <v>1.3</v>
      </c>
      <c r="D42" s="65">
        <v>2664</v>
      </c>
      <c r="E42" s="147">
        <f t="shared" ref="E42" si="7">C42*D42</f>
        <v>3463.2000000000003</v>
      </c>
      <c r="F42" s="294">
        <f>C42</f>
        <v>1.3</v>
      </c>
      <c r="G42" s="185">
        <f t="shared" si="1"/>
        <v>3463.2000000000003</v>
      </c>
      <c r="H42" s="179"/>
      <c r="I42" s="186">
        <f t="shared" si="2"/>
        <v>0</v>
      </c>
      <c r="J42" s="41"/>
    </row>
    <row r="43" spans="1:12" x14ac:dyDescent="0.2">
      <c r="A43" s="62">
        <v>11</v>
      </c>
      <c r="B43" s="146" t="s">
        <v>39</v>
      </c>
      <c r="C43" s="148">
        <v>1.3</v>
      </c>
      <c r="D43" s="65">
        <v>100</v>
      </c>
      <c r="E43" s="147">
        <f t="shared" si="0"/>
        <v>130</v>
      </c>
      <c r="F43" s="294">
        <f>C43</f>
        <v>1.3</v>
      </c>
      <c r="G43" s="185">
        <f t="shared" si="1"/>
        <v>130</v>
      </c>
      <c r="H43" s="179"/>
      <c r="I43" s="186">
        <f t="shared" si="2"/>
        <v>0</v>
      </c>
      <c r="J43" s="41"/>
    </row>
    <row r="44" spans="1:12" ht="15.75" thickBot="1" x14ac:dyDescent="0.25">
      <c r="A44" s="62">
        <v>12</v>
      </c>
      <c r="B44" s="149" t="s">
        <v>312</v>
      </c>
      <c r="C44" s="74"/>
      <c r="D44" s="74"/>
      <c r="E44" s="177">
        <f>SUM(E33:E43)*0.05</f>
        <v>879.66000000000008</v>
      </c>
      <c r="F44" s="295"/>
      <c r="G44" s="177">
        <f>SUM(G33:G43)*0.05</f>
        <v>179.66000000000003</v>
      </c>
      <c r="H44" s="133"/>
      <c r="I44" s="150">
        <f>SUM(I33:I43)*0.05</f>
        <v>0</v>
      </c>
      <c r="J44" s="41"/>
      <c r="L44" s="235"/>
    </row>
    <row r="45" spans="1:12" ht="19.5" thickTop="1" thickBot="1" x14ac:dyDescent="0.3">
      <c r="A45" s="77"/>
      <c r="B45" s="142" t="s">
        <v>340</v>
      </c>
      <c r="C45" s="152"/>
      <c r="D45" s="152"/>
      <c r="E45" s="153"/>
      <c r="F45" s="296"/>
      <c r="G45" s="182">
        <f>SUM(G33:G44)</f>
        <v>3772.86</v>
      </c>
      <c r="H45" s="44"/>
      <c r="I45" s="187">
        <f>SUM(I33:I44)</f>
        <v>0</v>
      </c>
      <c r="J45" s="41"/>
    </row>
    <row r="46" spans="1:12" x14ac:dyDescent="0.2">
      <c r="B46" s="277" t="s">
        <v>287</v>
      </c>
      <c r="C46" s="135"/>
      <c r="D46" s="135"/>
      <c r="E46" s="135"/>
      <c r="F46" s="135"/>
      <c r="G46" s="135"/>
      <c r="H46" s="135"/>
      <c r="I46" s="42"/>
      <c r="J46" s="42"/>
    </row>
    <row r="47" spans="1:12" ht="15" thickBot="1" x14ac:dyDescent="0.25">
      <c r="B47" s="278"/>
      <c r="C47" s="174"/>
      <c r="D47" s="174"/>
      <c r="E47" s="174"/>
      <c r="F47" s="174"/>
      <c r="G47" s="174"/>
      <c r="H47" s="174"/>
      <c r="I47" s="42"/>
      <c r="J47" s="42"/>
    </row>
    <row r="48" spans="1:12" s="32" customFormat="1" ht="44.25" customHeight="1" thickTop="1" thickBot="1" x14ac:dyDescent="0.3">
      <c r="A48" s="141" t="s">
        <v>58</v>
      </c>
      <c r="B48" s="361" t="s">
        <v>260</v>
      </c>
      <c r="C48" s="362"/>
      <c r="D48" s="362"/>
      <c r="E48" s="363"/>
      <c r="F48" s="373" t="s">
        <v>262</v>
      </c>
      <c r="G48" s="374"/>
      <c r="H48" s="359" t="s">
        <v>263</v>
      </c>
      <c r="I48" s="360"/>
      <c r="J48" s="136"/>
      <c r="K48" s="31"/>
    </row>
    <row r="49" spans="1:11" s="32" customFormat="1" ht="69.75" thickTop="1" thickBot="1" x14ac:dyDescent="0.3">
      <c r="A49" s="154" t="s">
        <v>22</v>
      </c>
      <c r="B49" s="142" t="s">
        <v>0</v>
      </c>
      <c r="C49" s="142" t="s">
        <v>1</v>
      </c>
      <c r="D49" s="142" t="s">
        <v>47</v>
      </c>
      <c r="E49" s="155" t="s">
        <v>161</v>
      </c>
      <c r="F49" s="213" t="s">
        <v>285</v>
      </c>
      <c r="G49" s="157" t="s">
        <v>171</v>
      </c>
      <c r="H49" s="137" t="s">
        <v>261</v>
      </c>
      <c r="I49" s="164" t="s">
        <v>171</v>
      </c>
      <c r="J49" s="37"/>
      <c r="K49" s="31"/>
    </row>
    <row r="50" spans="1:11" ht="25.5" x14ac:dyDescent="0.2">
      <c r="A50" s="56">
        <v>1</v>
      </c>
      <c r="B50" s="144" t="s">
        <v>173</v>
      </c>
      <c r="C50" s="59">
        <v>1</v>
      </c>
      <c r="D50" s="59">
        <v>4000</v>
      </c>
      <c r="E50" s="156">
        <f t="shared" ref="E50:E52" si="8">C50*D50</f>
        <v>4000</v>
      </c>
      <c r="F50" s="178"/>
      <c r="G50" s="159">
        <f>F50*D50</f>
        <v>0</v>
      </c>
      <c r="H50" s="180"/>
      <c r="I50" s="159">
        <f t="shared" ref="I50:I52" si="9">H50*G50</f>
        <v>0</v>
      </c>
      <c r="J50" s="41"/>
    </row>
    <row r="51" spans="1:11" x14ac:dyDescent="0.2">
      <c r="A51" s="62">
        <v>2</v>
      </c>
      <c r="B51" s="146" t="s">
        <v>20</v>
      </c>
      <c r="C51" s="65">
        <v>1</v>
      </c>
      <c r="D51" s="65">
        <v>1000</v>
      </c>
      <c r="E51" s="147">
        <f t="shared" si="8"/>
        <v>1000</v>
      </c>
      <c r="F51" s="179"/>
      <c r="G51" s="160">
        <f t="shared" ref="G51:G52" si="10">F51*D51</f>
        <v>0</v>
      </c>
      <c r="H51" s="181"/>
      <c r="I51" s="160">
        <f t="shared" si="9"/>
        <v>0</v>
      </c>
      <c r="J51" s="41"/>
    </row>
    <row r="52" spans="1:11" x14ac:dyDescent="0.2">
      <c r="A52" s="62">
        <v>3</v>
      </c>
      <c r="B52" s="146" t="s">
        <v>188</v>
      </c>
      <c r="C52" s="65">
        <v>1</v>
      </c>
      <c r="D52" s="65">
        <v>4000</v>
      </c>
      <c r="E52" s="147">
        <f t="shared" si="8"/>
        <v>4000</v>
      </c>
      <c r="F52" s="179"/>
      <c r="G52" s="160">
        <f t="shared" si="10"/>
        <v>0</v>
      </c>
      <c r="H52" s="181"/>
      <c r="I52" s="160">
        <f t="shared" si="9"/>
        <v>0</v>
      </c>
      <c r="J52" s="41"/>
    </row>
    <row r="53" spans="1:11" ht="15" thickBot="1" x14ac:dyDescent="0.25">
      <c r="A53" s="71">
        <v>4</v>
      </c>
      <c r="B53" s="149" t="s">
        <v>312</v>
      </c>
      <c r="C53" s="74"/>
      <c r="D53" s="74"/>
      <c r="E53" s="177">
        <f>SUM(E50:E52)*0.05</f>
        <v>450</v>
      </c>
      <c r="F53" s="133"/>
      <c r="G53" s="161">
        <f>SUM(G50:G52)*0.05</f>
        <v>0</v>
      </c>
      <c r="H53" s="132"/>
      <c r="I53" s="161">
        <f>SUM(I50:I52)*0.05</f>
        <v>0</v>
      </c>
      <c r="J53" s="41"/>
    </row>
    <row r="54" spans="1:11" ht="19.5" thickTop="1" thickBot="1" x14ac:dyDescent="0.3">
      <c r="A54" s="77"/>
      <c r="B54" s="151" t="s">
        <v>23</v>
      </c>
      <c r="C54" s="152"/>
      <c r="D54" s="152"/>
      <c r="E54" s="182">
        <f>SUM(E50:E53)</f>
        <v>9450</v>
      </c>
      <c r="F54" s="134"/>
      <c r="G54" s="188">
        <f>SUM(G50:G53)</f>
        <v>0</v>
      </c>
      <c r="H54" s="44"/>
      <c r="I54" s="189">
        <f>SUM(I50:I53)</f>
        <v>0</v>
      </c>
      <c r="J54" s="41"/>
    </row>
    <row r="55" spans="1:11" ht="15" thickBot="1" x14ac:dyDescent="0.25">
      <c r="A55" s="280"/>
      <c r="B55" s="37"/>
      <c r="C55" s="38"/>
      <c r="D55" s="281"/>
      <c r="E55" s="39"/>
    </row>
    <row r="56" spans="1:11" s="32" customFormat="1" ht="15.75" customHeight="1" thickTop="1" thickBot="1" x14ac:dyDescent="0.3">
      <c r="A56" s="141" t="s">
        <v>59</v>
      </c>
      <c r="B56" s="361" t="s">
        <v>169</v>
      </c>
      <c r="C56" s="362"/>
      <c r="D56" s="362"/>
      <c r="E56" s="363"/>
      <c r="F56" s="129" t="s">
        <v>264</v>
      </c>
      <c r="G56" s="276"/>
      <c r="H56" s="129" t="s">
        <v>265</v>
      </c>
      <c r="I56" s="276"/>
      <c r="J56" s="136"/>
      <c r="K56" s="31"/>
    </row>
    <row r="57" spans="1:11" ht="69" thickTop="1" thickBot="1" x14ac:dyDescent="0.25">
      <c r="A57" s="154" t="s">
        <v>22</v>
      </c>
      <c r="B57" s="157" t="s">
        <v>0</v>
      </c>
      <c r="C57" s="157" t="s">
        <v>1</v>
      </c>
      <c r="D57" s="157" t="s">
        <v>47</v>
      </c>
      <c r="E57" s="143" t="s">
        <v>161</v>
      </c>
      <c r="F57" s="213" t="s">
        <v>285</v>
      </c>
      <c r="G57" s="157" t="s">
        <v>171</v>
      </c>
      <c r="H57" s="137" t="s">
        <v>156</v>
      </c>
      <c r="I57" s="164" t="s">
        <v>171</v>
      </c>
      <c r="J57" s="37"/>
    </row>
    <row r="58" spans="1:11" ht="25.5" x14ac:dyDescent="0.2">
      <c r="A58" s="56">
        <v>1</v>
      </c>
      <c r="B58" s="144" t="s">
        <v>288</v>
      </c>
      <c r="C58" s="61">
        <v>1</v>
      </c>
      <c r="D58" s="59">
        <v>1000</v>
      </c>
      <c r="E58" s="60">
        <f t="shared" ref="E58" si="11">C58*D58</f>
        <v>1000</v>
      </c>
      <c r="F58" s="178"/>
      <c r="G58" s="159">
        <f t="shared" ref="G58:G59" si="12">F58*D58</f>
        <v>0</v>
      </c>
      <c r="H58" s="180"/>
      <c r="I58" s="159">
        <f t="shared" ref="I58:I59" si="13">H58*G58</f>
        <v>0</v>
      </c>
      <c r="J58" s="41"/>
    </row>
    <row r="59" spans="1:11" x14ac:dyDescent="0.2">
      <c r="A59" s="62">
        <v>2</v>
      </c>
      <c r="B59" s="146" t="s">
        <v>158</v>
      </c>
      <c r="C59" s="67">
        <v>1</v>
      </c>
      <c r="D59" s="65">
        <v>5000</v>
      </c>
      <c r="E59" s="66">
        <f t="shared" ref="E59" si="14">C59*D59</f>
        <v>5000</v>
      </c>
      <c r="F59" s="179"/>
      <c r="G59" s="159">
        <f t="shared" si="12"/>
        <v>0</v>
      </c>
      <c r="H59" s="181"/>
      <c r="I59" s="159">
        <f t="shared" si="13"/>
        <v>0</v>
      </c>
      <c r="J59" s="41"/>
    </row>
    <row r="60" spans="1:11" ht="15" thickBot="1" x14ac:dyDescent="0.25">
      <c r="A60" s="71">
        <v>3</v>
      </c>
      <c r="B60" s="149" t="s">
        <v>312</v>
      </c>
      <c r="C60" s="76"/>
      <c r="D60" s="74"/>
      <c r="E60" s="75">
        <f>SUM(E58:E59)*0.05</f>
        <v>300</v>
      </c>
      <c r="F60" s="133"/>
      <c r="G60" s="75">
        <f>SUM(G58:G59)*0.05</f>
        <v>0</v>
      </c>
      <c r="H60" s="132"/>
      <c r="I60" s="75">
        <f>SUM(I58:I59)*0.05</f>
        <v>0</v>
      </c>
      <c r="J60" s="41"/>
    </row>
    <row r="61" spans="1:11" ht="19.5" thickTop="1" thickBot="1" x14ac:dyDescent="0.3">
      <c r="A61" s="77"/>
      <c r="B61" s="151" t="s">
        <v>34</v>
      </c>
      <c r="C61" s="158"/>
      <c r="D61" s="152"/>
      <c r="E61" s="81">
        <f>SUM(E58:E60)</f>
        <v>6300</v>
      </c>
      <c r="F61" s="134"/>
      <c r="G61" s="165">
        <f>SUM(G58:G60)</f>
        <v>0</v>
      </c>
      <c r="H61" s="44"/>
      <c r="I61" s="190">
        <f>SUM(I58:I60)</f>
        <v>0</v>
      </c>
      <c r="J61" s="41"/>
    </row>
    <row r="62" spans="1:11" ht="15" thickBot="1" x14ac:dyDescent="0.25">
      <c r="A62" s="280"/>
      <c r="B62" s="282"/>
      <c r="C62" s="38"/>
      <c r="D62" s="281"/>
      <c r="E62" s="39"/>
    </row>
    <row r="63" spans="1:11" s="32" customFormat="1" ht="15.75" customHeight="1" thickTop="1" thickBot="1" x14ac:dyDescent="0.3">
      <c r="A63" s="141" t="s">
        <v>60</v>
      </c>
      <c r="B63" s="237" t="s">
        <v>170</v>
      </c>
      <c r="C63" s="238"/>
      <c r="D63" s="238"/>
      <c r="E63" s="239"/>
      <c r="F63" s="129" t="s">
        <v>266</v>
      </c>
      <c r="G63" s="276"/>
      <c r="H63" s="129" t="s">
        <v>177</v>
      </c>
      <c r="I63" s="276"/>
      <c r="J63" s="136"/>
      <c r="K63" s="31"/>
    </row>
    <row r="64" spans="1:11" ht="69" thickTop="1" thickBot="1" x14ac:dyDescent="0.25">
      <c r="A64" s="154" t="s">
        <v>22</v>
      </c>
      <c r="B64" s="157" t="s">
        <v>0</v>
      </c>
      <c r="C64" s="157" t="s">
        <v>1</v>
      </c>
      <c r="D64" s="157" t="s">
        <v>47</v>
      </c>
      <c r="E64" s="143" t="s">
        <v>161</v>
      </c>
      <c r="F64" s="214" t="s">
        <v>286</v>
      </c>
      <c r="G64" s="162" t="s">
        <v>171</v>
      </c>
      <c r="H64" s="137" t="s">
        <v>157</v>
      </c>
      <c r="I64" s="164" t="s">
        <v>171</v>
      </c>
      <c r="J64" s="37"/>
    </row>
    <row r="65" spans="1:11" x14ac:dyDescent="0.2">
      <c r="A65" s="56">
        <v>1</v>
      </c>
      <c r="B65" s="144" t="s">
        <v>16</v>
      </c>
      <c r="C65" s="61">
        <v>1</v>
      </c>
      <c r="D65" s="59">
        <v>200</v>
      </c>
      <c r="E65" s="156">
        <f t="shared" ref="E65:E70" si="15">C65*D65</f>
        <v>200</v>
      </c>
      <c r="F65" s="178"/>
      <c r="G65" s="159">
        <f>F65*D65</f>
        <v>0</v>
      </c>
      <c r="H65" s="180"/>
      <c r="I65" s="159">
        <f t="shared" ref="I65:I70" si="16">H65*G65</f>
        <v>0</v>
      </c>
      <c r="J65" s="41"/>
    </row>
    <row r="66" spans="1:11" x14ac:dyDescent="0.2">
      <c r="A66" s="62">
        <v>2</v>
      </c>
      <c r="B66" s="146" t="s">
        <v>18</v>
      </c>
      <c r="C66" s="67">
        <v>1</v>
      </c>
      <c r="D66" s="65">
        <v>300</v>
      </c>
      <c r="E66" s="147">
        <f t="shared" si="15"/>
        <v>300</v>
      </c>
      <c r="F66" s="179"/>
      <c r="G66" s="159">
        <f t="shared" ref="G66:G70" si="17">F66*D66</f>
        <v>0</v>
      </c>
      <c r="H66" s="181"/>
      <c r="I66" s="159">
        <f t="shared" si="16"/>
        <v>0</v>
      </c>
      <c r="J66" s="41"/>
    </row>
    <row r="67" spans="1:11" x14ac:dyDescent="0.2">
      <c r="A67" s="62">
        <v>3</v>
      </c>
      <c r="B67" s="146" t="s">
        <v>196</v>
      </c>
      <c r="C67" s="67">
        <v>1</v>
      </c>
      <c r="D67" s="65">
        <v>200</v>
      </c>
      <c r="E67" s="147">
        <f t="shared" si="15"/>
        <v>200</v>
      </c>
      <c r="F67" s="179"/>
      <c r="G67" s="159">
        <f t="shared" si="17"/>
        <v>0</v>
      </c>
      <c r="H67" s="181"/>
      <c r="I67" s="159">
        <f t="shared" si="16"/>
        <v>0</v>
      </c>
      <c r="J67" s="41"/>
    </row>
    <row r="68" spans="1:11" x14ac:dyDescent="0.2">
      <c r="A68" s="62">
        <v>4</v>
      </c>
      <c r="B68" s="146" t="s">
        <v>17</v>
      </c>
      <c r="C68" s="67">
        <v>1</v>
      </c>
      <c r="D68" s="65">
        <v>300</v>
      </c>
      <c r="E68" s="147">
        <f t="shared" si="15"/>
        <v>300</v>
      </c>
      <c r="F68" s="179"/>
      <c r="G68" s="159">
        <f t="shared" si="17"/>
        <v>0</v>
      </c>
      <c r="H68" s="181"/>
      <c r="I68" s="159">
        <f t="shared" si="16"/>
        <v>0</v>
      </c>
      <c r="J68" s="41"/>
    </row>
    <row r="69" spans="1:11" x14ac:dyDescent="0.2">
      <c r="A69" s="62">
        <v>5</v>
      </c>
      <c r="B69" s="146" t="s">
        <v>33</v>
      </c>
      <c r="C69" s="67">
        <v>1</v>
      </c>
      <c r="D69" s="65">
        <v>300</v>
      </c>
      <c r="E69" s="147">
        <f t="shared" si="15"/>
        <v>300</v>
      </c>
      <c r="F69" s="179"/>
      <c r="G69" s="159">
        <f t="shared" si="17"/>
        <v>0</v>
      </c>
      <c r="H69" s="181"/>
      <c r="I69" s="159">
        <f t="shared" si="16"/>
        <v>0</v>
      </c>
      <c r="J69" s="41"/>
    </row>
    <row r="70" spans="1:11" x14ac:dyDescent="0.2">
      <c r="A70" s="62">
        <v>6</v>
      </c>
      <c r="B70" s="146" t="s">
        <v>25</v>
      </c>
      <c r="C70" s="67">
        <v>1</v>
      </c>
      <c r="D70" s="65">
        <v>100</v>
      </c>
      <c r="E70" s="147">
        <f t="shared" si="15"/>
        <v>100</v>
      </c>
      <c r="F70" s="179"/>
      <c r="G70" s="159">
        <f t="shared" si="17"/>
        <v>0</v>
      </c>
      <c r="H70" s="181"/>
      <c r="I70" s="159">
        <f t="shared" si="16"/>
        <v>0</v>
      </c>
      <c r="J70" s="41"/>
    </row>
    <row r="71" spans="1:11" ht="15" thickBot="1" x14ac:dyDescent="0.25">
      <c r="A71" s="71">
        <v>7</v>
      </c>
      <c r="B71" s="149" t="s">
        <v>312</v>
      </c>
      <c r="C71" s="76"/>
      <c r="D71" s="74"/>
      <c r="E71" s="177">
        <f>SUM(E65:E70)*0.05</f>
        <v>70</v>
      </c>
      <c r="F71" s="133"/>
      <c r="G71" s="75">
        <f>SUM(G65:G70)*0.05</f>
        <v>0</v>
      </c>
      <c r="H71" s="132"/>
      <c r="I71" s="75">
        <f>SUM(I65:I70)*0.05</f>
        <v>0</v>
      </c>
      <c r="J71" s="41"/>
    </row>
    <row r="72" spans="1:11" ht="19.5" thickTop="1" thickBot="1" x14ac:dyDescent="0.3">
      <c r="A72" s="77"/>
      <c r="B72" s="151" t="s">
        <v>35</v>
      </c>
      <c r="C72" s="158"/>
      <c r="D72" s="152"/>
      <c r="E72" s="81">
        <f>SUM(E65:E71)</f>
        <v>1470</v>
      </c>
      <c r="F72" s="134"/>
      <c r="G72" s="165">
        <f>SUM(G65:G71)</f>
        <v>0</v>
      </c>
      <c r="H72" s="44"/>
      <c r="I72" s="190">
        <f>SUM(I65:I71)</f>
        <v>0</v>
      </c>
      <c r="J72" s="41"/>
    </row>
    <row r="73" spans="1:11" ht="15.75" x14ac:dyDescent="0.25">
      <c r="A73" s="280"/>
      <c r="B73" s="283"/>
      <c r="C73" s="284"/>
      <c r="D73" s="285"/>
      <c r="E73" s="286"/>
      <c r="F73" s="41"/>
      <c r="G73" s="287"/>
      <c r="H73" s="41"/>
      <c r="I73" s="287"/>
      <c r="J73" s="41"/>
    </row>
    <row r="74" spans="1:11" ht="15" thickBot="1" x14ac:dyDescent="0.25">
      <c r="A74" s="280" t="s">
        <v>194</v>
      </c>
      <c r="B74" s="288" t="s">
        <v>333</v>
      </c>
      <c r="C74" s="38"/>
      <c r="D74" s="281"/>
      <c r="E74" s="39"/>
      <c r="F74" s="39"/>
      <c r="G74" s="39"/>
      <c r="H74" s="39"/>
      <c r="I74" s="39"/>
      <c r="J74" s="39"/>
      <c r="K74" s="39"/>
    </row>
    <row r="75" spans="1:11" s="32" customFormat="1" ht="45" customHeight="1" thickTop="1" thickBot="1" x14ac:dyDescent="0.3">
      <c r="A75" s="141" t="s">
        <v>61</v>
      </c>
      <c r="B75" s="237" t="s">
        <v>268</v>
      </c>
      <c r="C75" s="238"/>
      <c r="D75" s="238"/>
      <c r="E75" s="238"/>
      <c r="F75" s="371" t="s">
        <v>269</v>
      </c>
      <c r="G75" s="372"/>
      <c r="H75" s="240"/>
      <c r="I75" s="240"/>
      <c r="J75" s="136"/>
      <c r="K75" s="31"/>
    </row>
    <row r="76" spans="1:11" ht="35.25" thickTop="1" thickBot="1" x14ac:dyDescent="0.25">
      <c r="A76" s="154" t="s">
        <v>22</v>
      </c>
      <c r="B76" s="142" t="s">
        <v>0</v>
      </c>
      <c r="C76" s="142"/>
      <c r="D76" s="142" t="s">
        <v>47</v>
      </c>
      <c r="E76" s="297" t="s">
        <v>267</v>
      </c>
      <c r="F76" s="192" t="s">
        <v>334</v>
      </c>
      <c r="G76" s="279" t="s">
        <v>171</v>
      </c>
      <c r="H76" s="240"/>
      <c r="I76" s="240"/>
      <c r="J76" s="37"/>
    </row>
    <row r="77" spans="1:11" x14ac:dyDescent="0.2">
      <c r="A77" s="56">
        <v>1</v>
      </c>
      <c r="B77" s="144" t="s">
        <v>44</v>
      </c>
      <c r="C77" s="59"/>
      <c r="D77" s="59">
        <v>350</v>
      </c>
      <c r="E77" s="298">
        <f>F77</f>
        <v>0</v>
      </c>
      <c r="F77" s="216"/>
      <c r="G77" s="217">
        <f>E77*D77</f>
        <v>0</v>
      </c>
      <c r="H77" s="240"/>
      <c r="I77" s="240"/>
      <c r="J77" s="41"/>
    </row>
    <row r="78" spans="1:11" x14ac:dyDescent="0.2">
      <c r="A78" s="62">
        <v>2</v>
      </c>
      <c r="B78" s="146" t="s">
        <v>192</v>
      </c>
      <c r="C78" s="65"/>
      <c r="D78" s="65">
        <v>1800</v>
      </c>
      <c r="E78" s="299">
        <f>ROUNDUP(F77/4,0)</f>
        <v>0</v>
      </c>
      <c r="F78" s="300">
        <f>F77</f>
        <v>0</v>
      </c>
      <c r="G78" s="217">
        <f t="shared" ref="G78:G79" si="18">E78*D78</f>
        <v>0</v>
      </c>
      <c r="H78" s="240"/>
      <c r="I78" s="240"/>
      <c r="J78" s="41"/>
    </row>
    <row r="79" spans="1:11" ht="24" x14ac:dyDescent="0.2">
      <c r="A79" s="62">
        <v>3</v>
      </c>
      <c r="B79" s="146" t="s">
        <v>335</v>
      </c>
      <c r="C79" s="65"/>
      <c r="D79" s="65">
        <v>150</v>
      </c>
      <c r="E79" s="299">
        <f>E9*1.2</f>
        <v>0</v>
      </c>
      <c r="F79" s="301"/>
      <c r="G79" s="217">
        <f t="shared" si="18"/>
        <v>0</v>
      </c>
      <c r="H79" s="240"/>
      <c r="I79" s="240"/>
      <c r="J79" s="41"/>
    </row>
    <row r="80" spans="1:11" ht="15" thickBot="1" x14ac:dyDescent="0.25">
      <c r="A80" s="71">
        <v>4</v>
      </c>
      <c r="B80" s="149" t="s">
        <v>312</v>
      </c>
      <c r="C80" s="74"/>
      <c r="D80" s="74"/>
      <c r="E80" s="163"/>
      <c r="F80" s="302"/>
      <c r="G80" s="218">
        <f>SUM(G77:G79)*0.05</f>
        <v>0</v>
      </c>
      <c r="H80" s="240"/>
      <c r="I80" s="240"/>
      <c r="J80" s="41"/>
    </row>
    <row r="81" spans="1:11" ht="19.5" thickTop="1" thickBot="1" x14ac:dyDescent="0.3">
      <c r="A81" s="77"/>
      <c r="B81" s="151" t="s">
        <v>36</v>
      </c>
      <c r="C81" s="152"/>
      <c r="D81" s="152"/>
      <c r="E81" s="191"/>
      <c r="F81" s="303"/>
      <c r="G81" s="189">
        <f>SUM(G77:G80)</f>
        <v>0</v>
      </c>
      <c r="H81" s="240"/>
      <c r="I81" s="240"/>
      <c r="J81" s="41"/>
    </row>
    <row r="82" spans="1:11" ht="18" x14ac:dyDescent="0.25">
      <c r="A82" s="280"/>
      <c r="B82" s="283"/>
      <c r="C82" s="285"/>
      <c r="D82" s="285"/>
      <c r="E82" s="138"/>
      <c r="F82" s="41"/>
      <c r="G82" s="289"/>
      <c r="H82" s="240"/>
      <c r="I82" s="240"/>
      <c r="J82" s="41"/>
    </row>
    <row r="83" spans="1:11" ht="18" x14ac:dyDescent="0.25">
      <c r="A83" s="280"/>
      <c r="B83" s="283"/>
      <c r="C83" s="285"/>
      <c r="D83" s="285"/>
      <c r="E83" s="138"/>
      <c r="F83" s="41"/>
      <c r="G83" s="289"/>
      <c r="H83" s="240"/>
      <c r="I83" s="240"/>
      <c r="J83" s="41"/>
    </row>
    <row r="84" spans="1:11" ht="18" x14ac:dyDescent="0.25">
      <c r="A84" s="280"/>
      <c r="B84" s="283"/>
      <c r="C84" s="285"/>
      <c r="D84" s="285"/>
      <c r="E84" s="138"/>
      <c r="F84" s="41"/>
      <c r="G84" s="289"/>
      <c r="H84" s="240"/>
      <c r="I84" s="240"/>
      <c r="J84" s="41"/>
    </row>
    <row r="85" spans="1:11" ht="20.25" customHeight="1" thickBot="1" x14ac:dyDescent="0.25">
      <c r="A85" s="290"/>
      <c r="B85" s="278"/>
      <c r="C85" s="42"/>
      <c r="D85" s="42"/>
      <c r="E85" s="42"/>
      <c r="F85" s="42"/>
      <c r="G85" s="42"/>
      <c r="H85" s="42"/>
      <c r="I85" s="42"/>
      <c r="J85" s="42"/>
    </row>
    <row r="86" spans="1:11" ht="35.25" customHeight="1" thickBot="1" x14ac:dyDescent="0.25">
      <c r="A86" s="351"/>
      <c r="B86" s="364" t="str">
        <f>B17</f>
        <v xml:space="preserve">קטגוריה א'- ריהוט וציוד כללי לחדרי קבוצות, לשרותים ולחדר האוכל </v>
      </c>
      <c r="C86" s="365"/>
      <c r="D86" s="365"/>
      <c r="E86" s="365"/>
      <c r="F86" s="366"/>
      <c r="G86" s="352" t="s">
        <v>313</v>
      </c>
      <c r="H86" s="139"/>
      <c r="I86" s="240"/>
      <c r="J86" s="138"/>
      <c r="K86" s="138"/>
    </row>
    <row r="87" spans="1:11" s="32" customFormat="1" ht="32.25" customHeight="1" thickBot="1" x14ac:dyDescent="0.35">
      <c r="A87" s="353"/>
      <c r="B87" s="354" t="s">
        <v>174</v>
      </c>
      <c r="C87" s="355"/>
      <c r="D87" s="355"/>
      <c r="E87" s="356"/>
      <c r="F87" s="357"/>
      <c r="G87" s="358">
        <f>I45+I54+I61+I72+G81</f>
        <v>0</v>
      </c>
      <c r="H87" s="140"/>
      <c r="I87" s="240"/>
      <c r="J87" s="140"/>
      <c r="K87" s="31"/>
    </row>
  </sheetData>
  <sheetProtection password="CC3D" sheet="1" objects="1" scenarios="1"/>
  <mergeCells count="12">
    <mergeCell ref="H48:I48"/>
    <mergeCell ref="B56:E56"/>
    <mergeCell ref="B86:F86"/>
    <mergeCell ref="C5:F5"/>
    <mergeCell ref="C4:F4"/>
    <mergeCell ref="F75:G75"/>
    <mergeCell ref="C6:F6"/>
    <mergeCell ref="C7:F7"/>
    <mergeCell ref="B31:E31"/>
    <mergeCell ref="B48:E48"/>
    <mergeCell ref="F48:G48"/>
    <mergeCell ref="B9:D9"/>
  </mergeCells>
  <pageMargins left="0.70866141732283472" right="1.299212598425197" top="0.74803149606299213" bottom="0.74803149606299213" header="0.31496062992125984" footer="0.31496062992125984"/>
  <pageSetup scale="75" orientation="landscape" r:id="rId1"/>
  <headerFooter>
    <oddHeader>&amp;C&amp;"David,רגיל"&amp;16קרנות הביטוח הלאומי
הקרן לפיתוח שרותים לנכים</oddHeader>
  </headerFooter>
  <rowBreaks count="2" manualBreakCount="2">
    <brk id="28" max="16383" man="1"/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rightToLeft="1" view="pageLayout" topLeftCell="A94" zoomScale="130" zoomScaleNormal="160" zoomScalePageLayoutView="130" workbookViewId="0">
      <selection activeCell="L55" sqref="L55"/>
    </sheetView>
  </sheetViews>
  <sheetFormatPr defaultRowHeight="14.25" x14ac:dyDescent="0.2"/>
  <cols>
    <col min="1" max="1" width="4.25" style="46" bestFit="1" customWidth="1"/>
    <col min="2" max="2" width="15.75" style="31" customWidth="1"/>
    <col min="3" max="3" width="4.375" style="31" customWidth="1"/>
    <col min="4" max="4" width="7.125" style="31" customWidth="1"/>
    <col min="5" max="5" width="13.25" style="31" customWidth="1"/>
    <col min="6" max="6" width="4.75" style="31" customWidth="1"/>
    <col min="7" max="7" width="9.25" style="31" customWidth="1"/>
    <col min="8" max="8" width="11.625" style="31" customWidth="1"/>
    <col min="9" max="9" width="5.25" style="31" customWidth="1"/>
    <col min="10" max="10" width="9.125" style="31" customWidth="1"/>
    <col min="11" max="11" width="13.375" style="31" customWidth="1"/>
    <col min="12" max="12" width="15.125" style="31" customWidth="1"/>
    <col min="13" max="16384" width="9" style="31"/>
  </cols>
  <sheetData>
    <row r="1" spans="1:12" ht="20.25" x14ac:dyDescent="0.3">
      <c r="A1" s="255"/>
      <c r="B1" s="267" t="s">
        <v>271</v>
      </c>
      <c r="C1" s="275"/>
      <c r="D1" s="275"/>
      <c r="E1" s="275"/>
      <c r="F1" s="193"/>
      <c r="G1" s="193"/>
      <c r="H1" s="193"/>
      <c r="I1" s="193"/>
      <c r="J1" s="193"/>
      <c r="K1" s="193"/>
      <c r="L1" s="193"/>
    </row>
    <row r="2" spans="1:12" ht="20.25" x14ac:dyDescent="0.3">
      <c r="A2" s="255"/>
      <c r="B2" s="269" t="s">
        <v>182</v>
      </c>
      <c r="D2" s="32"/>
    </row>
    <row r="3" spans="1:12" ht="20.25" x14ac:dyDescent="0.3">
      <c r="A3" s="255"/>
      <c r="B3" s="32" t="s">
        <v>175</v>
      </c>
      <c r="D3" s="32"/>
    </row>
    <row r="4" spans="1:12" ht="18" x14ac:dyDescent="0.25">
      <c r="A4" s="33"/>
      <c r="B4" s="253" t="s">
        <v>337</v>
      </c>
      <c r="C4" s="236"/>
      <c r="D4" s="236"/>
      <c r="E4" s="236"/>
      <c r="F4" s="236"/>
      <c r="G4" s="236"/>
      <c r="H4" s="236"/>
    </row>
    <row r="5" spans="1:12" ht="15" x14ac:dyDescent="0.25">
      <c r="A5" s="33"/>
      <c r="B5" s="270" t="s">
        <v>314</v>
      </c>
      <c r="L5" s="226"/>
    </row>
    <row r="6" spans="1:12" x14ac:dyDescent="0.2">
      <c r="A6" s="33"/>
      <c r="B6" s="31" t="s">
        <v>176</v>
      </c>
    </row>
    <row r="7" spans="1:12" x14ac:dyDescent="0.2">
      <c r="A7" s="33"/>
      <c r="B7" s="31" t="s">
        <v>315</v>
      </c>
    </row>
    <row r="8" spans="1:12" ht="15" x14ac:dyDescent="0.25">
      <c r="A8" s="33"/>
      <c r="B8" s="273" t="s">
        <v>160</v>
      </c>
      <c r="C8" s="304"/>
      <c r="D8" s="304"/>
      <c r="E8" s="304"/>
      <c r="F8" s="304"/>
    </row>
    <row r="10" spans="1:12" ht="20.25" x14ac:dyDescent="0.3">
      <c r="A10" s="305">
        <v>4.2</v>
      </c>
      <c r="B10" s="170" t="s">
        <v>280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</row>
    <row r="11" spans="1:12" ht="49.5" thickBot="1" x14ac:dyDescent="0.3">
      <c r="A11" s="306" t="s">
        <v>62</v>
      </c>
      <c r="B11" s="307" t="s">
        <v>149</v>
      </c>
      <c r="C11" s="34"/>
      <c r="D11" s="34"/>
      <c r="E11" s="34"/>
      <c r="F11" s="34"/>
      <c r="G11" s="34"/>
      <c r="H11" s="34"/>
      <c r="I11" s="34"/>
      <c r="J11" s="34"/>
      <c r="K11" s="308"/>
      <c r="L11" s="175" t="s">
        <v>316</v>
      </c>
    </row>
    <row r="12" spans="1:12" ht="26.25" customHeight="1" x14ac:dyDescent="0.25">
      <c r="A12" s="48"/>
      <c r="B12" s="233" t="s">
        <v>320</v>
      </c>
      <c r="C12" s="196" t="s">
        <v>317</v>
      </c>
      <c r="D12" s="124"/>
      <c r="E12" s="125"/>
      <c r="F12" s="196" t="s">
        <v>318</v>
      </c>
      <c r="G12" s="124"/>
      <c r="H12" s="125"/>
      <c r="I12" s="196" t="s">
        <v>319</v>
      </c>
      <c r="J12" s="124"/>
      <c r="K12" s="125"/>
      <c r="L12" s="35"/>
    </row>
    <row r="13" spans="1:12" ht="39" thickBot="1" x14ac:dyDescent="0.25">
      <c r="A13" s="50" t="s">
        <v>22</v>
      </c>
      <c r="B13" s="51" t="s">
        <v>0</v>
      </c>
      <c r="C13" s="52" t="s">
        <v>272</v>
      </c>
      <c r="D13" s="53" t="s">
        <v>166</v>
      </c>
      <c r="E13" s="54" t="s">
        <v>273</v>
      </c>
      <c r="F13" s="53" t="s">
        <v>274</v>
      </c>
      <c r="G13" s="53" t="s">
        <v>275</v>
      </c>
      <c r="H13" s="54" t="s">
        <v>276</v>
      </c>
      <c r="I13" s="55" t="s">
        <v>277</v>
      </c>
      <c r="J13" s="53" t="s">
        <v>278</v>
      </c>
      <c r="K13" s="54" t="s">
        <v>279</v>
      </c>
      <c r="L13" s="36" t="s">
        <v>321</v>
      </c>
    </row>
    <row r="14" spans="1:12" x14ac:dyDescent="0.2">
      <c r="A14" s="56">
        <v>1</v>
      </c>
      <c r="B14" s="57" t="s">
        <v>75</v>
      </c>
      <c r="C14" s="58">
        <v>1</v>
      </c>
      <c r="D14" s="59">
        <v>6000</v>
      </c>
      <c r="E14" s="145">
        <f>C14*D14</f>
        <v>6000</v>
      </c>
      <c r="F14" s="59">
        <v>1</v>
      </c>
      <c r="G14" s="59">
        <v>8000</v>
      </c>
      <c r="H14" s="145">
        <f>F14*G14</f>
        <v>8000</v>
      </c>
      <c r="I14" s="194">
        <v>2</v>
      </c>
      <c r="J14" s="59">
        <v>12000</v>
      </c>
      <c r="K14" s="145">
        <f t="shared" ref="K14:K26" si="0">I14*J14</f>
        <v>24000</v>
      </c>
      <c r="L14" s="219"/>
    </row>
    <row r="15" spans="1:12" ht="25.5" x14ac:dyDescent="0.2">
      <c r="A15" s="62">
        <v>2</v>
      </c>
      <c r="B15" s="63" t="s">
        <v>52</v>
      </c>
      <c r="C15" s="64">
        <v>1</v>
      </c>
      <c r="D15" s="65">
        <v>5000</v>
      </c>
      <c r="E15" s="69">
        <f t="shared" ref="E15:E26" si="1">C15*D15</f>
        <v>5000</v>
      </c>
      <c r="F15" s="65">
        <v>1</v>
      </c>
      <c r="G15" s="65">
        <v>5000</v>
      </c>
      <c r="H15" s="69">
        <f t="shared" ref="H15:H26" si="2">F15*G15</f>
        <v>5000</v>
      </c>
      <c r="I15" s="70">
        <v>1</v>
      </c>
      <c r="J15" s="65">
        <v>5000</v>
      </c>
      <c r="K15" s="69">
        <f t="shared" si="0"/>
        <v>5000</v>
      </c>
      <c r="L15" s="220"/>
    </row>
    <row r="16" spans="1:12" x14ac:dyDescent="0.2">
      <c r="A16" s="62">
        <v>3</v>
      </c>
      <c r="B16" s="63" t="s">
        <v>21</v>
      </c>
      <c r="C16" s="172">
        <v>0</v>
      </c>
      <c r="D16" s="65"/>
      <c r="E16" s="69">
        <f t="shared" si="1"/>
        <v>0</v>
      </c>
      <c r="F16" s="65">
        <v>1</v>
      </c>
      <c r="G16" s="65">
        <v>25000</v>
      </c>
      <c r="H16" s="69">
        <f t="shared" si="2"/>
        <v>25000</v>
      </c>
      <c r="I16" s="70">
        <v>1</v>
      </c>
      <c r="J16" s="65">
        <v>28000</v>
      </c>
      <c r="K16" s="69">
        <f t="shared" si="0"/>
        <v>28000</v>
      </c>
      <c r="L16" s="220"/>
    </row>
    <row r="17" spans="1:12" x14ac:dyDescent="0.2">
      <c r="A17" s="62">
        <v>4</v>
      </c>
      <c r="B17" s="63" t="s">
        <v>53</v>
      </c>
      <c r="C17" s="64">
        <v>1</v>
      </c>
      <c r="D17" s="65">
        <v>12000</v>
      </c>
      <c r="E17" s="69">
        <f t="shared" si="1"/>
        <v>12000</v>
      </c>
      <c r="F17" s="65">
        <v>1</v>
      </c>
      <c r="G17" s="65">
        <v>15000</v>
      </c>
      <c r="H17" s="69">
        <f t="shared" si="2"/>
        <v>15000</v>
      </c>
      <c r="I17" s="70">
        <v>1</v>
      </c>
      <c r="J17" s="65">
        <v>19500</v>
      </c>
      <c r="K17" s="69">
        <f t="shared" si="0"/>
        <v>19500</v>
      </c>
      <c r="L17" s="220"/>
    </row>
    <row r="18" spans="1:12" x14ac:dyDescent="0.2">
      <c r="A18" s="62">
        <v>5</v>
      </c>
      <c r="B18" s="63" t="s">
        <v>4</v>
      </c>
      <c r="C18" s="64">
        <v>0</v>
      </c>
      <c r="D18" s="65">
        <v>0</v>
      </c>
      <c r="E18" s="69">
        <f t="shared" si="1"/>
        <v>0</v>
      </c>
      <c r="F18" s="65">
        <v>1</v>
      </c>
      <c r="G18" s="65">
        <v>2500</v>
      </c>
      <c r="H18" s="69">
        <f t="shared" si="2"/>
        <v>2500</v>
      </c>
      <c r="I18" s="70">
        <v>1</v>
      </c>
      <c r="J18" s="65">
        <v>2500</v>
      </c>
      <c r="K18" s="69">
        <f t="shared" si="0"/>
        <v>2500</v>
      </c>
      <c r="L18" s="220"/>
    </row>
    <row r="19" spans="1:12" ht="38.25" x14ac:dyDescent="0.2">
      <c r="A19" s="62">
        <v>6</v>
      </c>
      <c r="B19" s="63" t="s">
        <v>228</v>
      </c>
      <c r="C19" s="64">
        <v>1</v>
      </c>
      <c r="D19" s="65">
        <v>15000</v>
      </c>
      <c r="E19" s="69">
        <f t="shared" si="1"/>
        <v>15000</v>
      </c>
      <c r="F19" s="65">
        <v>1</v>
      </c>
      <c r="G19" s="65">
        <v>18000</v>
      </c>
      <c r="H19" s="69">
        <f t="shared" si="2"/>
        <v>18000</v>
      </c>
      <c r="I19" s="70">
        <v>1</v>
      </c>
      <c r="J19" s="65">
        <v>25000</v>
      </c>
      <c r="K19" s="69">
        <f t="shared" si="0"/>
        <v>25000</v>
      </c>
      <c r="L19" s="220"/>
    </row>
    <row r="20" spans="1:12" x14ac:dyDescent="0.2">
      <c r="A20" s="62">
        <v>7</v>
      </c>
      <c r="B20" s="63" t="s">
        <v>5</v>
      </c>
      <c r="C20" s="64">
        <v>1</v>
      </c>
      <c r="D20" s="65">
        <v>2500</v>
      </c>
      <c r="E20" s="69">
        <f t="shared" si="1"/>
        <v>2500</v>
      </c>
      <c r="F20" s="65">
        <v>1</v>
      </c>
      <c r="G20" s="65">
        <v>2500</v>
      </c>
      <c r="H20" s="69">
        <f t="shared" si="2"/>
        <v>2500</v>
      </c>
      <c r="I20" s="70">
        <v>1</v>
      </c>
      <c r="J20" s="65">
        <v>2500</v>
      </c>
      <c r="K20" s="69">
        <f t="shared" si="0"/>
        <v>2500</v>
      </c>
      <c r="L20" s="220"/>
    </row>
    <row r="21" spans="1:12" ht="25.5" x14ac:dyDescent="0.2">
      <c r="A21" s="62">
        <v>8</v>
      </c>
      <c r="B21" s="63" t="s">
        <v>29</v>
      </c>
      <c r="C21" s="64">
        <v>1</v>
      </c>
      <c r="D21" s="65">
        <v>3000</v>
      </c>
      <c r="E21" s="69">
        <f t="shared" si="1"/>
        <v>3000</v>
      </c>
      <c r="F21" s="65">
        <v>1</v>
      </c>
      <c r="G21" s="65">
        <v>3000</v>
      </c>
      <c r="H21" s="69">
        <f t="shared" si="2"/>
        <v>3000</v>
      </c>
      <c r="I21" s="70">
        <v>1</v>
      </c>
      <c r="J21" s="65">
        <v>7000</v>
      </c>
      <c r="K21" s="69">
        <f t="shared" si="0"/>
        <v>7000</v>
      </c>
      <c r="L21" s="220"/>
    </row>
    <row r="22" spans="1:12" x14ac:dyDescent="0.2">
      <c r="A22" s="62">
        <v>9</v>
      </c>
      <c r="B22" s="63" t="s">
        <v>6</v>
      </c>
      <c r="C22" s="64">
        <v>1</v>
      </c>
      <c r="D22" s="65">
        <v>1000</v>
      </c>
      <c r="E22" s="69">
        <f t="shared" si="1"/>
        <v>1000</v>
      </c>
      <c r="F22" s="65">
        <v>1</v>
      </c>
      <c r="G22" s="65">
        <v>1000</v>
      </c>
      <c r="H22" s="69">
        <f t="shared" si="2"/>
        <v>1000</v>
      </c>
      <c r="I22" s="70">
        <v>1</v>
      </c>
      <c r="J22" s="65">
        <v>1000</v>
      </c>
      <c r="K22" s="69">
        <f t="shared" si="0"/>
        <v>1000</v>
      </c>
      <c r="L22" s="220"/>
    </row>
    <row r="23" spans="1:12" x14ac:dyDescent="0.2">
      <c r="A23" s="62">
        <v>10</v>
      </c>
      <c r="B23" s="63" t="s">
        <v>38</v>
      </c>
      <c r="C23" s="64">
        <v>1</v>
      </c>
      <c r="D23" s="65">
        <v>3000</v>
      </c>
      <c r="E23" s="69">
        <f t="shared" si="1"/>
        <v>3000</v>
      </c>
      <c r="F23" s="65">
        <v>2</v>
      </c>
      <c r="G23" s="65">
        <v>3000</v>
      </c>
      <c r="H23" s="69">
        <f t="shared" si="2"/>
        <v>6000</v>
      </c>
      <c r="I23" s="70">
        <v>2</v>
      </c>
      <c r="J23" s="65">
        <v>3000</v>
      </c>
      <c r="K23" s="69">
        <f t="shared" si="0"/>
        <v>6000</v>
      </c>
      <c r="L23" s="220"/>
    </row>
    <row r="24" spans="1:12" x14ac:dyDescent="0.2">
      <c r="A24" s="62">
        <v>11</v>
      </c>
      <c r="B24" s="63" t="s">
        <v>3</v>
      </c>
      <c r="C24" s="64">
        <v>1</v>
      </c>
      <c r="D24" s="65">
        <v>2000</v>
      </c>
      <c r="E24" s="69">
        <f t="shared" si="1"/>
        <v>2000</v>
      </c>
      <c r="F24" s="65">
        <v>2</v>
      </c>
      <c r="G24" s="65">
        <v>2000</v>
      </c>
      <c r="H24" s="69">
        <f t="shared" si="2"/>
        <v>4000</v>
      </c>
      <c r="I24" s="70">
        <v>3</v>
      </c>
      <c r="J24" s="65">
        <v>2000</v>
      </c>
      <c r="K24" s="69">
        <f t="shared" si="0"/>
        <v>6000</v>
      </c>
      <c r="L24" s="220"/>
    </row>
    <row r="25" spans="1:12" ht="25.5" x14ac:dyDescent="0.2">
      <c r="A25" s="62">
        <v>12</v>
      </c>
      <c r="B25" s="63" t="s">
        <v>30</v>
      </c>
      <c r="C25" s="68">
        <v>1</v>
      </c>
      <c r="D25" s="65">
        <v>450</v>
      </c>
      <c r="E25" s="69">
        <f t="shared" si="1"/>
        <v>450</v>
      </c>
      <c r="F25" s="65">
        <v>1</v>
      </c>
      <c r="G25" s="65">
        <f>D25</f>
        <v>450</v>
      </c>
      <c r="H25" s="69">
        <f t="shared" si="2"/>
        <v>450</v>
      </c>
      <c r="I25" s="70">
        <v>1</v>
      </c>
      <c r="J25" s="65">
        <v>3500</v>
      </c>
      <c r="K25" s="69">
        <f t="shared" si="0"/>
        <v>3500</v>
      </c>
      <c r="L25" s="220"/>
    </row>
    <row r="26" spans="1:12" x14ac:dyDescent="0.2">
      <c r="A26" s="62">
        <v>13</v>
      </c>
      <c r="B26" s="63" t="s">
        <v>76</v>
      </c>
      <c r="C26" s="68">
        <v>1</v>
      </c>
      <c r="D26" s="65">
        <v>15000</v>
      </c>
      <c r="E26" s="69">
        <f t="shared" si="1"/>
        <v>15000</v>
      </c>
      <c r="F26" s="65">
        <v>2</v>
      </c>
      <c r="G26" s="65">
        <v>15000</v>
      </c>
      <c r="H26" s="69">
        <f t="shared" si="2"/>
        <v>30000</v>
      </c>
      <c r="I26" s="70">
        <v>3</v>
      </c>
      <c r="J26" s="65">
        <v>15000</v>
      </c>
      <c r="K26" s="69">
        <f t="shared" si="0"/>
        <v>45000</v>
      </c>
      <c r="L26" s="220"/>
    </row>
    <row r="27" spans="1:12" x14ac:dyDescent="0.2">
      <c r="A27" s="62">
        <v>14</v>
      </c>
      <c r="B27" s="63" t="s">
        <v>7</v>
      </c>
      <c r="C27" s="64"/>
      <c r="D27" s="65"/>
      <c r="E27" s="69">
        <v>8000</v>
      </c>
      <c r="F27" s="65"/>
      <c r="G27" s="65"/>
      <c r="H27" s="69">
        <v>10000</v>
      </c>
      <c r="I27" s="70"/>
      <c r="J27" s="65"/>
      <c r="K27" s="69">
        <v>12000</v>
      </c>
      <c r="L27" s="220"/>
    </row>
    <row r="28" spans="1:12" x14ac:dyDescent="0.2">
      <c r="A28" s="62">
        <v>15</v>
      </c>
      <c r="B28" s="63" t="s">
        <v>54</v>
      </c>
      <c r="C28" s="68">
        <v>1</v>
      </c>
      <c r="D28" s="65">
        <v>3000</v>
      </c>
      <c r="E28" s="69">
        <f t="shared" ref="E28" si="3">C28*D28</f>
        <v>3000</v>
      </c>
      <c r="F28" s="65">
        <v>2</v>
      </c>
      <c r="G28" s="65">
        <v>3000</v>
      </c>
      <c r="H28" s="69">
        <f t="shared" ref="H28" si="4">F28*G28</f>
        <v>6000</v>
      </c>
      <c r="I28" s="70">
        <v>4</v>
      </c>
      <c r="J28" s="65">
        <v>3000</v>
      </c>
      <c r="K28" s="69">
        <f t="shared" ref="K28" si="5">I28*J28</f>
        <v>12000</v>
      </c>
      <c r="L28" s="220"/>
    </row>
    <row r="29" spans="1:12" ht="26.25" thickBot="1" x14ac:dyDescent="0.25">
      <c r="A29" s="71">
        <v>16</v>
      </c>
      <c r="B29" s="72" t="s">
        <v>322</v>
      </c>
      <c r="C29" s="73"/>
      <c r="D29" s="74"/>
      <c r="E29" s="150">
        <f>SUM(E14:E28)*0.05</f>
        <v>3797.5</v>
      </c>
      <c r="F29" s="74"/>
      <c r="G29" s="74"/>
      <c r="H29" s="150">
        <f>SUM(H14:H28)*0.05</f>
        <v>6822.5</v>
      </c>
      <c r="I29" s="195"/>
      <c r="J29" s="74"/>
      <c r="K29" s="150">
        <f>SUM(K14:K28)*0.05</f>
        <v>9950</v>
      </c>
      <c r="L29" s="75">
        <f>SUM(L14:L28)*0.05</f>
        <v>0</v>
      </c>
    </row>
    <row r="30" spans="1:12" ht="15.75" thickTop="1" thickBot="1" x14ac:dyDescent="0.25">
      <c r="A30" s="77"/>
      <c r="B30" s="78" t="s">
        <v>2</v>
      </c>
      <c r="C30" s="79"/>
      <c r="D30" s="80"/>
      <c r="E30" s="81">
        <f>SUM(E14:E29)</f>
        <v>79747.5</v>
      </c>
      <c r="F30" s="80"/>
      <c r="G30" s="80"/>
      <c r="H30" s="81">
        <f>SUM(H14:H29)</f>
        <v>143272.5</v>
      </c>
      <c r="I30" s="82"/>
      <c r="J30" s="83"/>
      <c r="K30" s="81">
        <f>SUM(K14:K29)</f>
        <v>208950</v>
      </c>
      <c r="L30" s="165">
        <f>SUM(L14:L29)</f>
        <v>0</v>
      </c>
    </row>
    <row r="31" spans="1:12" ht="15.75" x14ac:dyDescent="0.25">
      <c r="A31" s="309" t="s">
        <v>74</v>
      </c>
      <c r="B31" s="310" t="s">
        <v>327</v>
      </c>
      <c r="C31" s="311"/>
      <c r="D31" s="311"/>
      <c r="E31" s="312"/>
      <c r="F31" s="312"/>
      <c r="G31" s="312"/>
      <c r="H31" s="312"/>
      <c r="I31" s="38"/>
      <c r="J31" s="38"/>
      <c r="K31" s="39"/>
      <c r="L31" s="227"/>
    </row>
    <row r="32" spans="1:12" x14ac:dyDescent="0.2">
      <c r="A32" s="280"/>
      <c r="B32" s="313"/>
      <c r="C32" s="38"/>
      <c r="D32" s="281"/>
      <c r="E32" s="39"/>
      <c r="F32" s="39"/>
      <c r="G32" s="39"/>
      <c r="H32" s="39"/>
      <c r="I32" s="38"/>
      <c r="J32" s="38"/>
      <c r="K32" s="39"/>
    </row>
    <row r="33" spans="1:12" ht="15.75" thickBot="1" x14ac:dyDescent="0.3">
      <c r="A33" s="306" t="s">
        <v>63</v>
      </c>
      <c r="B33" s="314" t="s">
        <v>150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5.75" x14ac:dyDescent="0.25">
      <c r="A34" s="84"/>
      <c r="B34" s="49" t="str">
        <f>B12</f>
        <v>הציוד/ הגדרת המסגרת</v>
      </c>
      <c r="C34" s="196" t="str">
        <f>C12</f>
        <v>מסגרת קטנה (18-40 אנשים)</v>
      </c>
      <c r="D34" s="228"/>
      <c r="E34" s="229"/>
      <c r="F34" s="196" t="str">
        <f>F12</f>
        <v>מסגרת בינונית ( 41-60 אנשים)</v>
      </c>
      <c r="G34" s="228"/>
      <c r="H34" s="229"/>
      <c r="I34" s="196" t="str">
        <f>I12</f>
        <v>מסגרת גדולה  ( 61 אנשים ומעלה)</v>
      </c>
      <c r="J34" s="124"/>
      <c r="K34" s="125"/>
      <c r="L34" s="35"/>
    </row>
    <row r="35" spans="1:12" ht="39" thickBot="1" x14ac:dyDescent="0.25">
      <c r="A35" s="85" t="s">
        <v>22</v>
      </c>
      <c r="B35" s="51" t="s">
        <v>0</v>
      </c>
      <c r="C35" s="52" t="s">
        <v>1</v>
      </c>
      <c r="D35" s="53" t="s">
        <v>47</v>
      </c>
      <c r="E35" s="54" t="s">
        <v>48</v>
      </c>
      <c r="F35" s="53" t="s">
        <v>1</v>
      </c>
      <c r="G35" s="53" t="s">
        <v>47</v>
      </c>
      <c r="H35" s="54" t="s">
        <v>48</v>
      </c>
      <c r="I35" s="55" t="s">
        <v>1</v>
      </c>
      <c r="J35" s="53" t="s">
        <v>47</v>
      </c>
      <c r="K35" s="54" t="s">
        <v>48</v>
      </c>
      <c r="L35" s="36" t="str">
        <f>L13</f>
        <v>עלות הציוד הכללי המבוקש  למסגרת כולה  L</v>
      </c>
    </row>
    <row r="36" spans="1:12" ht="51" x14ac:dyDescent="0.2">
      <c r="A36" s="56">
        <v>1</v>
      </c>
      <c r="B36" s="57" t="s">
        <v>143</v>
      </c>
      <c r="C36" s="86">
        <v>1</v>
      </c>
      <c r="D36" s="59">
        <v>30000</v>
      </c>
      <c r="E36" s="145">
        <f t="shared" ref="E36:E37" si="6">C36*D36</f>
        <v>30000</v>
      </c>
      <c r="F36" s="59">
        <v>1</v>
      </c>
      <c r="G36" s="59">
        <f>D36</f>
        <v>30000</v>
      </c>
      <c r="H36" s="145">
        <f t="shared" ref="H36:H37" si="7">F36*G36</f>
        <v>30000</v>
      </c>
      <c r="I36" s="70">
        <v>2</v>
      </c>
      <c r="J36" s="65">
        <f>D36</f>
        <v>30000</v>
      </c>
      <c r="K36" s="69">
        <f t="shared" ref="K36:K37" si="8">I36*J36</f>
        <v>60000</v>
      </c>
      <c r="L36" s="219"/>
    </row>
    <row r="37" spans="1:12" ht="64.5" thickBot="1" x14ac:dyDescent="0.25">
      <c r="A37" s="71">
        <v>2</v>
      </c>
      <c r="B37" s="72" t="s">
        <v>142</v>
      </c>
      <c r="C37" s="91">
        <v>1</v>
      </c>
      <c r="D37" s="74">
        <v>12000</v>
      </c>
      <c r="E37" s="150">
        <f t="shared" si="6"/>
        <v>12000</v>
      </c>
      <c r="F37" s="74">
        <v>2</v>
      </c>
      <c r="G37" s="74">
        <f>D37</f>
        <v>12000</v>
      </c>
      <c r="H37" s="150">
        <f t="shared" si="7"/>
        <v>24000</v>
      </c>
      <c r="I37" s="195">
        <v>3</v>
      </c>
      <c r="J37" s="74">
        <f>D37</f>
        <v>12000</v>
      </c>
      <c r="K37" s="150">
        <f t="shared" si="8"/>
        <v>36000</v>
      </c>
      <c r="L37" s="221"/>
    </row>
    <row r="38" spans="1:12" ht="16.5" thickTop="1" thickBot="1" x14ac:dyDescent="0.25">
      <c r="A38" s="77"/>
      <c r="B38" s="92" t="s">
        <v>27</v>
      </c>
      <c r="C38" s="93"/>
      <c r="D38" s="94"/>
      <c r="E38" s="95">
        <f>SUM(E36:E37)</f>
        <v>42000</v>
      </c>
      <c r="F38" s="94"/>
      <c r="G38" s="94"/>
      <c r="H38" s="95">
        <f>SUM(H36:H37)</f>
        <v>54000</v>
      </c>
      <c r="I38" s="96"/>
      <c r="J38" s="97"/>
      <c r="K38" s="95">
        <f>SUM(K36:K37)</f>
        <v>96000</v>
      </c>
      <c r="L38" s="323">
        <f>SUM(L36:L37)</f>
        <v>0</v>
      </c>
    </row>
    <row r="39" spans="1:12" ht="15.75" x14ac:dyDescent="0.25">
      <c r="A39" s="309" t="s">
        <v>74</v>
      </c>
      <c r="B39" s="315" t="s">
        <v>281</v>
      </c>
      <c r="C39" s="316"/>
      <c r="D39" s="316"/>
      <c r="E39" s="316"/>
      <c r="F39" s="316"/>
      <c r="G39" s="316"/>
      <c r="H39" s="316"/>
      <c r="I39" s="316"/>
      <c r="J39" s="316"/>
      <c r="K39" s="42"/>
      <c r="L39" s="42"/>
    </row>
    <row r="40" spans="1:12" x14ac:dyDescent="0.2">
      <c r="A40" s="280"/>
      <c r="B40" s="315" t="s">
        <v>282</v>
      </c>
      <c r="C40" s="317"/>
      <c r="D40" s="317"/>
      <c r="E40" s="318"/>
      <c r="F40" s="318"/>
      <c r="G40" s="318"/>
      <c r="H40" s="318"/>
      <c r="I40" s="317"/>
      <c r="J40" s="317"/>
      <c r="K40" s="318"/>
    </row>
    <row r="41" spans="1:12" x14ac:dyDescent="0.2">
      <c r="A41" s="280"/>
      <c r="B41" s="315"/>
      <c r="C41" s="317"/>
      <c r="D41" s="317"/>
      <c r="E41" s="318"/>
      <c r="F41" s="318"/>
      <c r="G41" s="318"/>
      <c r="H41" s="318"/>
      <c r="I41" s="317"/>
      <c r="J41" s="317"/>
      <c r="K41" s="318"/>
    </row>
    <row r="42" spans="1:12" x14ac:dyDescent="0.2">
      <c r="A42" s="280"/>
      <c r="B42" s="315"/>
      <c r="C42" s="317"/>
      <c r="D42" s="317"/>
      <c r="E42" s="318"/>
      <c r="F42" s="318"/>
      <c r="G42" s="318"/>
      <c r="H42" s="318"/>
      <c r="I42" s="317"/>
      <c r="J42" s="317"/>
      <c r="K42" s="318"/>
    </row>
    <row r="43" spans="1:12" ht="15.75" thickBot="1" x14ac:dyDescent="0.3">
      <c r="A43" s="306" t="s">
        <v>64</v>
      </c>
      <c r="B43" s="319" t="s">
        <v>151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 ht="28.5" customHeight="1" x14ac:dyDescent="0.25">
      <c r="A44" s="48"/>
      <c r="B44" s="49" t="str">
        <f>B12</f>
        <v>הציוד/ הגדרת המסגרת</v>
      </c>
      <c r="C44" s="196" t="str">
        <f>C12</f>
        <v>מסגרת קטנה (18-40 אנשים)</v>
      </c>
      <c r="D44" s="230"/>
      <c r="E44" s="231"/>
      <c r="F44" s="196" t="str">
        <f>F12</f>
        <v>מסגרת בינונית ( 41-60 אנשים)</v>
      </c>
      <c r="G44" s="230"/>
      <c r="H44" s="232"/>
      <c r="I44" s="196" t="str">
        <f>I12</f>
        <v>מסגרת גדולה  ( 61 אנשים ומעלה)</v>
      </c>
      <c r="J44" s="230"/>
      <c r="K44" s="231"/>
      <c r="L44" s="35"/>
    </row>
    <row r="45" spans="1:12" ht="39" thickBot="1" x14ac:dyDescent="0.25">
      <c r="A45" s="50" t="s">
        <v>22</v>
      </c>
      <c r="B45" s="51" t="s">
        <v>0</v>
      </c>
      <c r="C45" s="52" t="s">
        <v>1</v>
      </c>
      <c r="D45" s="53" t="s">
        <v>47</v>
      </c>
      <c r="E45" s="54" t="s">
        <v>48</v>
      </c>
      <c r="F45" s="53" t="s">
        <v>1</v>
      </c>
      <c r="G45" s="53" t="s">
        <v>47</v>
      </c>
      <c r="H45" s="54" t="s">
        <v>48</v>
      </c>
      <c r="I45" s="52" t="s">
        <v>1</v>
      </c>
      <c r="J45" s="53" t="s">
        <v>47</v>
      </c>
      <c r="K45" s="98" t="s">
        <v>48</v>
      </c>
      <c r="L45" s="36" t="str">
        <f>L13</f>
        <v>עלות הציוד הכללי המבוקש  למסגרת כולה  L</v>
      </c>
    </row>
    <row r="46" spans="1:12" x14ac:dyDescent="0.2">
      <c r="A46" s="56">
        <v>1</v>
      </c>
      <c r="B46" s="57" t="s">
        <v>50</v>
      </c>
      <c r="C46" s="58">
        <v>1</v>
      </c>
      <c r="D46" s="59">
        <v>5000</v>
      </c>
      <c r="E46" s="60">
        <f t="shared" ref="E46" si="9">C46*D46</f>
        <v>5000</v>
      </c>
      <c r="F46" s="61">
        <v>1</v>
      </c>
      <c r="G46" s="59">
        <v>5000</v>
      </c>
      <c r="H46" s="60">
        <f t="shared" ref="H46" si="10">F46*G46</f>
        <v>5000</v>
      </c>
      <c r="I46" s="58">
        <v>2</v>
      </c>
      <c r="J46" s="59">
        <v>5000</v>
      </c>
      <c r="K46" s="99">
        <f t="shared" ref="K46" si="11">I46*J46</f>
        <v>10000</v>
      </c>
      <c r="L46" s="222"/>
    </row>
    <row r="47" spans="1:12" x14ac:dyDescent="0.2">
      <c r="A47" s="62">
        <v>2</v>
      </c>
      <c r="B47" s="63" t="s">
        <v>55</v>
      </c>
      <c r="C47" s="64"/>
      <c r="D47" s="65">
        <v>3000</v>
      </c>
      <c r="E47" s="66">
        <f>D47</f>
        <v>3000</v>
      </c>
      <c r="F47" s="67"/>
      <c r="G47" s="65">
        <v>5000</v>
      </c>
      <c r="H47" s="66">
        <f>G47</f>
        <v>5000</v>
      </c>
      <c r="I47" s="64"/>
      <c r="J47" s="65">
        <v>7000</v>
      </c>
      <c r="K47" s="100">
        <f>J47</f>
        <v>7000</v>
      </c>
      <c r="L47" s="223"/>
    </row>
    <row r="48" spans="1:12" x14ac:dyDescent="0.2">
      <c r="A48" s="197">
        <v>3</v>
      </c>
      <c r="B48" s="198" t="s">
        <v>283</v>
      </c>
      <c r="C48" s="199"/>
      <c r="D48" s="200">
        <v>12000</v>
      </c>
      <c r="E48" s="66">
        <f>D48</f>
        <v>12000</v>
      </c>
      <c r="F48" s="201"/>
      <c r="G48" s="200">
        <v>15000</v>
      </c>
      <c r="H48" s="66">
        <f>G48</f>
        <v>15000</v>
      </c>
      <c r="I48" s="199"/>
      <c r="J48" s="200">
        <v>20000</v>
      </c>
      <c r="K48" s="100">
        <f>J48</f>
        <v>20000</v>
      </c>
      <c r="L48" s="224"/>
    </row>
    <row r="49" spans="1:12" ht="26.25" thickBot="1" x14ac:dyDescent="0.25">
      <c r="A49" s="71">
        <v>4</v>
      </c>
      <c r="B49" s="72" t="s">
        <v>322</v>
      </c>
      <c r="C49" s="73"/>
      <c r="D49" s="74"/>
      <c r="E49" s="75">
        <f>SUM(E46:E48)*0.05</f>
        <v>1000</v>
      </c>
      <c r="F49" s="76"/>
      <c r="G49" s="74"/>
      <c r="H49" s="75">
        <f>SUM(H46:H48)*0.05</f>
        <v>1250</v>
      </c>
      <c r="I49" s="73"/>
      <c r="J49" s="74"/>
      <c r="K49" s="101">
        <f>SUM(K46:K48)*0.05</f>
        <v>1850</v>
      </c>
      <c r="L49" s="101">
        <f>SUM(L46:L48)*0.05</f>
        <v>0</v>
      </c>
    </row>
    <row r="50" spans="1:12" ht="27" thickTop="1" thickBot="1" x14ac:dyDescent="0.25">
      <c r="A50" s="77"/>
      <c r="B50" s="78" t="s">
        <v>69</v>
      </c>
      <c r="C50" s="102"/>
      <c r="D50" s="103"/>
      <c r="E50" s="81">
        <f>SUM(E46:E49)</f>
        <v>21000</v>
      </c>
      <c r="F50" s="83"/>
      <c r="G50" s="103"/>
      <c r="H50" s="81">
        <f>SUM(H46:H49)</f>
        <v>26250</v>
      </c>
      <c r="I50" s="102"/>
      <c r="J50" s="83"/>
      <c r="K50" s="104">
        <f>SUM(K46:K49)</f>
        <v>38850</v>
      </c>
      <c r="L50" s="166">
        <f>SUM(L46:L49)</f>
        <v>0</v>
      </c>
    </row>
    <row r="51" spans="1:12" x14ac:dyDescent="0.2">
      <c r="A51" s="280"/>
      <c r="B51" s="37"/>
      <c r="C51" s="38"/>
      <c r="D51" s="281"/>
      <c r="E51" s="39"/>
      <c r="F51" s="39"/>
      <c r="G51" s="39"/>
      <c r="H51" s="39"/>
      <c r="I51" s="38"/>
      <c r="J51" s="38"/>
      <c r="K51" s="39"/>
      <c r="L51" s="41"/>
    </row>
    <row r="52" spans="1:12" ht="15.75" thickBot="1" x14ac:dyDescent="0.3">
      <c r="A52" s="306" t="s">
        <v>65</v>
      </c>
      <c r="B52" s="319" t="s">
        <v>152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42.75" customHeight="1" x14ac:dyDescent="0.25">
      <c r="A53" s="84"/>
      <c r="B53" s="49" t="str">
        <f>B12</f>
        <v>הציוד/ הגדרת המסגרת</v>
      </c>
      <c r="C53" s="196" t="str">
        <f>C12</f>
        <v>מסגרת קטנה (18-40 אנשים)</v>
      </c>
      <c r="D53" s="228"/>
      <c r="E53" s="229"/>
      <c r="F53" s="196" t="str">
        <f>F12</f>
        <v>מסגרת בינונית ( 41-60 אנשים)</v>
      </c>
      <c r="G53" s="228"/>
      <c r="H53" s="229"/>
      <c r="I53" s="196" t="str">
        <f>I12</f>
        <v>מסגרת גדולה  ( 61 אנשים ומעלה)</v>
      </c>
      <c r="J53" s="228"/>
      <c r="K53" s="229"/>
      <c r="L53" s="35"/>
    </row>
    <row r="54" spans="1:12" ht="39" thickBot="1" x14ac:dyDescent="0.25">
      <c r="A54" s="85" t="s">
        <v>22</v>
      </c>
      <c r="B54" s="51" t="s">
        <v>0</v>
      </c>
      <c r="C54" s="52" t="s">
        <v>1</v>
      </c>
      <c r="D54" s="53" t="s">
        <v>47</v>
      </c>
      <c r="E54" s="54" t="s">
        <v>48</v>
      </c>
      <c r="F54" s="53" t="s">
        <v>1</v>
      </c>
      <c r="G54" s="53" t="s">
        <v>47</v>
      </c>
      <c r="H54" s="54" t="s">
        <v>48</v>
      </c>
      <c r="I54" s="55" t="s">
        <v>1</v>
      </c>
      <c r="J54" s="53" t="s">
        <v>47</v>
      </c>
      <c r="K54" s="54" t="s">
        <v>48</v>
      </c>
      <c r="L54" s="36" t="str">
        <f>L13</f>
        <v>עלות הציוד הכללי המבוקש  למסגרת כולה  L</v>
      </c>
    </row>
    <row r="55" spans="1:12" ht="26.25" thickBot="1" x14ac:dyDescent="0.25">
      <c r="A55" s="77">
        <v>1</v>
      </c>
      <c r="B55" s="105" t="s">
        <v>45</v>
      </c>
      <c r="C55" s="83"/>
      <c r="D55" s="103"/>
      <c r="E55" s="182">
        <v>25000</v>
      </c>
      <c r="F55" s="103"/>
      <c r="G55" s="103"/>
      <c r="H55" s="182">
        <v>35000</v>
      </c>
      <c r="I55" s="202"/>
      <c r="J55" s="103"/>
      <c r="K55" s="203">
        <v>50000</v>
      </c>
      <c r="L55" s="171"/>
    </row>
    <row r="56" spans="1:12" x14ac:dyDescent="0.2">
      <c r="A56" s="280"/>
      <c r="B56" s="37"/>
      <c r="C56" s="38"/>
      <c r="D56" s="281"/>
      <c r="E56" s="39"/>
      <c r="F56" s="39"/>
      <c r="G56" s="39"/>
      <c r="H56" s="39"/>
      <c r="I56" s="38"/>
      <c r="J56" s="38"/>
      <c r="K56" s="39"/>
    </row>
    <row r="57" spans="1:12" ht="15.75" thickBot="1" x14ac:dyDescent="0.3">
      <c r="A57" s="306" t="s">
        <v>66</v>
      </c>
      <c r="B57" s="319" t="s">
        <v>153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 ht="33.75" customHeight="1" x14ac:dyDescent="0.25">
      <c r="A58" s="84"/>
      <c r="B58" s="49" t="str">
        <f>B12</f>
        <v>הציוד/ הגדרת המסגרת</v>
      </c>
      <c r="C58" s="196" t="str">
        <f>C12</f>
        <v>מסגרת קטנה (18-40 אנשים)</v>
      </c>
      <c r="D58" s="228"/>
      <c r="E58" s="229"/>
      <c r="F58" s="196" t="str">
        <f>F12</f>
        <v>מסגרת בינונית ( 41-60 אנשים)</v>
      </c>
      <c r="G58" s="228"/>
      <c r="H58" s="229"/>
      <c r="I58" s="196" t="str">
        <f>I12</f>
        <v>מסגרת גדולה  ( 61 אנשים ומעלה)</v>
      </c>
      <c r="J58" s="228"/>
      <c r="K58" s="229"/>
      <c r="L58" s="35"/>
    </row>
    <row r="59" spans="1:12" ht="39" thickBot="1" x14ac:dyDescent="0.25">
      <c r="A59" s="85" t="s">
        <v>22</v>
      </c>
      <c r="B59" s="51" t="s">
        <v>0</v>
      </c>
      <c r="C59" s="52" t="s">
        <v>1</v>
      </c>
      <c r="D59" s="53" t="s">
        <v>47</v>
      </c>
      <c r="E59" s="54" t="s">
        <v>48</v>
      </c>
      <c r="F59" s="53" t="s">
        <v>1</v>
      </c>
      <c r="G59" s="53" t="s">
        <v>47</v>
      </c>
      <c r="H59" s="54" t="s">
        <v>48</v>
      </c>
      <c r="I59" s="52" t="s">
        <v>1</v>
      </c>
      <c r="J59" s="53" t="s">
        <v>47</v>
      </c>
      <c r="K59" s="98" t="s">
        <v>48</v>
      </c>
      <c r="L59" s="36" t="str">
        <f>L13</f>
        <v>עלות הציוד הכללי המבוקש  למסגרת כולה  L</v>
      </c>
    </row>
    <row r="60" spans="1:12" ht="25.5" x14ac:dyDescent="0.2">
      <c r="A60" s="56">
        <v>1</v>
      </c>
      <c r="B60" s="57" t="s">
        <v>14</v>
      </c>
      <c r="C60" s="204">
        <v>1</v>
      </c>
      <c r="D60" s="59">
        <v>6500</v>
      </c>
      <c r="E60" s="145">
        <f t="shared" ref="E60:E62" si="12">C60*D60</f>
        <v>6500</v>
      </c>
      <c r="F60" s="59">
        <v>1</v>
      </c>
      <c r="G60" s="59">
        <v>8000</v>
      </c>
      <c r="H60" s="145">
        <f t="shared" ref="H60:H62" si="13">F60*G60</f>
        <v>8000</v>
      </c>
      <c r="I60" s="204">
        <v>1</v>
      </c>
      <c r="J60" s="59">
        <v>8000</v>
      </c>
      <c r="K60" s="205">
        <f t="shared" ref="K60:K62" si="14">I60*J60</f>
        <v>8000</v>
      </c>
      <c r="L60" s="222"/>
    </row>
    <row r="61" spans="1:12" x14ac:dyDescent="0.2">
      <c r="A61" s="62">
        <v>2</v>
      </c>
      <c r="B61" s="63" t="s">
        <v>40</v>
      </c>
      <c r="C61" s="68">
        <v>1</v>
      </c>
      <c r="D61" s="65">
        <v>4000</v>
      </c>
      <c r="E61" s="69">
        <f t="shared" si="12"/>
        <v>4000</v>
      </c>
      <c r="F61" s="65">
        <v>1</v>
      </c>
      <c r="G61" s="65">
        <v>4000</v>
      </c>
      <c r="H61" s="69">
        <f t="shared" si="13"/>
        <v>4000</v>
      </c>
      <c r="I61" s="68">
        <v>1</v>
      </c>
      <c r="J61" s="65">
        <v>4000</v>
      </c>
      <c r="K61" s="206">
        <f t="shared" si="14"/>
        <v>4000</v>
      </c>
      <c r="L61" s="223"/>
    </row>
    <row r="62" spans="1:12" x14ac:dyDescent="0.2">
      <c r="A62" s="62">
        <v>3</v>
      </c>
      <c r="B62" s="63" t="s">
        <v>72</v>
      </c>
      <c r="C62" s="68">
        <v>1</v>
      </c>
      <c r="D62" s="65">
        <v>8000</v>
      </c>
      <c r="E62" s="69">
        <f t="shared" si="12"/>
        <v>8000</v>
      </c>
      <c r="F62" s="65">
        <v>1</v>
      </c>
      <c r="G62" s="65">
        <v>13000</v>
      </c>
      <c r="H62" s="69">
        <f t="shared" si="13"/>
        <v>13000</v>
      </c>
      <c r="I62" s="68">
        <v>1</v>
      </c>
      <c r="J62" s="65">
        <v>20000</v>
      </c>
      <c r="K62" s="206">
        <f t="shared" si="14"/>
        <v>20000</v>
      </c>
      <c r="L62" s="223"/>
    </row>
    <row r="63" spans="1:12" ht="26.25" thickBot="1" x14ac:dyDescent="0.25">
      <c r="A63" s="71">
        <v>4</v>
      </c>
      <c r="B63" s="72" t="s">
        <v>322</v>
      </c>
      <c r="C63" s="207"/>
      <c r="D63" s="74"/>
      <c r="E63" s="150">
        <f>SUM(E60:E62)*0.05</f>
        <v>925</v>
      </c>
      <c r="F63" s="74"/>
      <c r="G63" s="74"/>
      <c r="H63" s="150">
        <f>SUM(H60:H62)*0.05</f>
        <v>1250</v>
      </c>
      <c r="I63" s="207"/>
      <c r="J63" s="74"/>
      <c r="K63" s="208">
        <f>SUM(K60:K62)*0.05</f>
        <v>1600</v>
      </c>
      <c r="L63" s="101">
        <f>SUM(L60:L62)*0.05</f>
        <v>0</v>
      </c>
    </row>
    <row r="64" spans="1:12" ht="15.75" thickTop="1" thickBot="1" x14ac:dyDescent="0.25">
      <c r="A64" s="77"/>
      <c r="B64" s="78" t="s">
        <v>37</v>
      </c>
      <c r="C64" s="102"/>
      <c r="D64" s="103"/>
      <c r="E64" s="81">
        <f>SUM(E60:E63)</f>
        <v>19425</v>
      </c>
      <c r="F64" s="83"/>
      <c r="G64" s="103"/>
      <c r="H64" s="81">
        <f>SUM(H60:H63)</f>
        <v>26250</v>
      </c>
      <c r="I64" s="102"/>
      <c r="J64" s="103"/>
      <c r="K64" s="104">
        <f>SUM(K60:K63)</f>
        <v>33600</v>
      </c>
      <c r="L64" s="166">
        <f>SUM(L60:L63)</f>
        <v>0</v>
      </c>
    </row>
    <row r="65" spans="1:12" x14ac:dyDescent="0.2">
      <c r="A65" s="280"/>
      <c r="B65" s="37"/>
      <c r="C65" s="38"/>
      <c r="D65" s="281"/>
      <c r="E65" s="39"/>
      <c r="F65" s="38"/>
      <c r="G65" s="281"/>
      <c r="H65" s="39"/>
      <c r="I65" s="38"/>
      <c r="J65" s="281"/>
      <c r="K65" s="39"/>
      <c r="L65" s="320"/>
    </row>
    <row r="66" spans="1:12" x14ac:dyDescent="0.2">
      <c r="A66" s="280"/>
      <c r="B66" s="37"/>
      <c r="C66" s="38"/>
      <c r="D66" s="281"/>
      <c r="E66" s="39"/>
      <c r="F66" s="38"/>
      <c r="G66" s="281"/>
      <c r="H66" s="39"/>
      <c r="I66" s="38"/>
      <c r="J66" s="281"/>
      <c r="K66" s="39"/>
      <c r="L66" s="320"/>
    </row>
    <row r="67" spans="1:12" x14ac:dyDescent="0.2">
      <c r="A67" s="280"/>
      <c r="B67" s="37"/>
      <c r="C67" s="38"/>
      <c r="D67" s="281"/>
      <c r="E67" s="39"/>
      <c r="F67" s="38"/>
      <c r="G67" s="281"/>
      <c r="H67" s="39"/>
      <c r="I67" s="38"/>
      <c r="J67" s="281"/>
      <c r="K67" s="39"/>
      <c r="L67" s="320"/>
    </row>
    <row r="68" spans="1:12" x14ac:dyDescent="0.2">
      <c r="A68" s="280"/>
      <c r="B68" s="37"/>
      <c r="C68" s="38"/>
      <c r="D68" s="281"/>
      <c r="E68" s="39"/>
      <c r="F68" s="39"/>
      <c r="G68" s="39"/>
      <c r="H68" s="39"/>
      <c r="I68" s="38"/>
      <c r="J68" s="281"/>
      <c r="K68" s="39"/>
    </row>
    <row r="69" spans="1:12" ht="15.75" thickBot="1" x14ac:dyDescent="0.3">
      <c r="A69" s="306" t="s">
        <v>67</v>
      </c>
      <c r="B69" s="307" t="s">
        <v>154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33.75" customHeight="1" x14ac:dyDescent="0.25">
      <c r="A70" s="84"/>
      <c r="B70" s="49" t="str">
        <f>B12</f>
        <v>הציוד/ הגדרת המסגרת</v>
      </c>
      <c r="C70" s="196" t="str">
        <f>C12</f>
        <v>מסגרת קטנה (18-40 אנשים)</v>
      </c>
      <c r="D70" s="228"/>
      <c r="E70" s="229"/>
      <c r="F70" s="196" t="str">
        <f>F12</f>
        <v>מסגרת בינונית ( 41-60 אנשים)</v>
      </c>
      <c r="G70" s="228"/>
      <c r="H70" s="229"/>
      <c r="I70" s="196" t="str">
        <f>I12</f>
        <v>מסגרת גדולה  ( 61 אנשים ומעלה)</v>
      </c>
      <c r="J70" s="228"/>
      <c r="K70" s="229"/>
      <c r="L70" s="35"/>
    </row>
    <row r="71" spans="1:12" ht="39" thickBot="1" x14ac:dyDescent="0.25">
      <c r="A71" s="85" t="s">
        <v>22</v>
      </c>
      <c r="B71" s="51" t="s">
        <v>0</v>
      </c>
      <c r="C71" s="52" t="s">
        <v>1</v>
      </c>
      <c r="D71" s="53" t="s">
        <v>47</v>
      </c>
      <c r="E71" s="54" t="s">
        <v>48</v>
      </c>
      <c r="F71" s="53" t="s">
        <v>1</v>
      </c>
      <c r="G71" s="53" t="s">
        <v>47</v>
      </c>
      <c r="H71" s="54" t="s">
        <v>48</v>
      </c>
      <c r="I71" s="52" t="s">
        <v>1</v>
      </c>
      <c r="J71" s="53" t="s">
        <v>47</v>
      </c>
      <c r="K71" s="98" t="s">
        <v>48</v>
      </c>
      <c r="L71" s="36" t="str">
        <f>L13</f>
        <v>עלות הציוד הכללי המבוקש  למסגרת כולה  L</v>
      </c>
    </row>
    <row r="72" spans="1:12" x14ac:dyDescent="0.2">
      <c r="A72" s="56">
        <v>1</v>
      </c>
      <c r="B72" s="57" t="s">
        <v>8</v>
      </c>
      <c r="C72" s="106">
        <v>1</v>
      </c>
      <c r="D72" s="59">
        <v>15000</v>
      </c>
      <c r="E72" s="145">
        <f>C72*D72</f>
        <v>15000</v>
      </c>
      <c r="F72" s="107">
        <v>1</v>
      </c>
      <c r="G72" s="59">
        <v>17000</v>
      </c>
      <c r="H72" s="145">
        <f>F72*G72</f>
        <v>17000</v>
      </c>
      <c r="I72" s="106">
        <v>1</v>
      </c>
      <c r="J72" s="59">
        <v>19000</v>
      </c>
      <c r="K72" s="99">
        <f>I72*J72</f>
        <v>19000</v>
      </c>
      <c r="L72" s="222"/>
    </row>
    <row r="73" spans="1:12" x14ac:dyDescent="0.2">
      <c r="A73" s="62">
        <v>2</v>
      </c>
      <c r="B73" s="63" t="s">
        <v>31</v>
      </c>
      <c r="C73" s="108">
        <v>1</v>
      </c>
      <c r="D73" s="67">
        <v>3200</v>
      </c>
      <c r="E73" s="66">
        <f t="shared" ref="E73:E77" si="15">C73*D73</f>
        <v>3200</v>
      </c>
      <c r="F73" s="109">
        <v>1</v>
      </c>
      <c r="G73" s="67">
        <v>3200</v>
      </c>
      <c r="H73" s="66">
        <f t="shared" ref="H73:H77" si="16">F73*G73</f>
        <v>3200</v>
      </c>
      <c r="I73" s="108">
        <v>1</v>
      </c>
      <c r="J73" s="67">
        <v>3200</v>
      </c>
      <c r="K73" s="100">
        <f t="shared" ref="K73:K77" si="17">I73*J73</f>
        <v>3200</v>
      </c>
      <c r="L73" s="223"/>
    </row>
    <row r="74" spans="1:12" x14ac:dyDescent="0.2">
      <c r="A74" s="62">
        <v>3</v>
      </c>
      <c r="B74" s="63" t="s">
        <v>12</v>
      </c>
      <c r="C74" s="108">
        <v>1</v>
      </c>
      <c r="D74" s="67">
        <v>3000</v>
      </c>
      <c r="E74" s="66">
        <f t="shared" si="15"/>
        <v>3000</v>
      </c>
      <c r="F74" s="109">
        <v>1</v>
      </c>
      <c r="G74" s="67">
        <v>3000</v>
      </c>
      <c r="H74" s="66">
        <f t="shared" si="16"/>
        <v>3000</v>
      </c>
      <c r="I74" s="108">
        <v>1</v>
      </c>
      <c r="J74" s="67">
        <v>3000</v>
      </c>
      <c r="K74" s="100">
        <f t="shared" si="17"/>
        <v>3000</v>
      </c>
      <c r="L74" s="223"/>
    </row>
    <row r="75" spans="1:12" x14ac:dyDescent="0.2">
      <c r="A75" s="62">
        <v>4</v>
      </c>
      <c r="B75" s="63" t="s">
        <v>13</v>
      </c>
      <c r="C75" s="108">
        <v>1</v>
      </c>
      <c r="D75" s="67">
        <v>2000</v>
      </c>
      <c r="E75" s="66">
        <f t="shared" si="15"/>
        <v>2000</v>
      </c>
      <c r="F75" s="109">
        <v>1</v>
      </c>
      <c r="G75" s="67">
        <v>2000</v>
      </c>
      <c r="H75" s="66">
        <f t="shared" si="16"/>
        <v>2000</v>
      </c>
      <c r="I75" s="108">
        <v>1</v>
      </c>
      <c r="J75" s="67">
        <v>2000</v>
      </c>
      <c r="K75" s="100">
        <f t="shared" si="17"/>
        <v>2000</v>
      </c>
      <c r="L75" s="223"/>
    </row>
    <row r="76" spans="1:12" x14ac:dyDescent="0.2">
      <c r="A76" s="62">
        <v>5</v>
      </c>
      <c r="B76" s="63" t="s">
        <v>9</v>
      </c>
      <c r="C76" s="108">
        <v>1</v>
      </c>
      <c r="D76" s="67">
        <v>1100</v>
      </c>
      <c r="E76" s="66">
        <f t="shared" si="15"/>
        <v>1100</v>
      </c>
      <c r="F76" s="109">
        <v>1</v>
      </c>
      <c r="G76" s="67">
        <v>1100</v>
      </c>
      <c r="H76" s="66">
        <f t="shared" si="16"/>
        <v>1100</v>
      </c>
      <c r="I76" s="108">
        <v>1</v>
      </c>
      <c r="J76" s="67">
        <v>1100</v>
      </c>
      <c r="K76" s="100">
        <f t="shared" si="17"/>
        <v>1100</v>
      </c>
      <c r="L76" s="223"/>
    </row>
    <row r="77" spans="1:12" x14ac:dyDescent="0.2">
      <c r="A77" s="62">
        <v>6</v>
      </c>
      <c r="B77" s="63" t="s">
        <v>32</v>
      </c>
      <c r="C77" s="108">
        <v>1</v>
      </c>
      <c r="D77" s="67">
        <v>650</v>
      </c>
      <c r="E77" s="66">
        <f t="shared" si="15"/>
        <v>650</v>
      </c>
      <c r="F77" s="109">
        <v>2</v>
      </c>
      <c r="G77" s="67">
        <v>650</v>
      </c>
      <c r="H77" s="66">
        <f t="shared" si="16"/>
        <v>1300</v>
      </c>
      <c r="I77" s="108">
        <v>2</v>
      </c>
      <c r="J77" s="67">
        <v>650</v>
      </c>
      <c r="K77" s="100">
        <f t="shared" si="17"/>
        <v>1300</v>
      </c>
      <c r="L77" s="223"/>
    </row>
    <row r="78" spans="1:12" ht="25.5" x14ac:dyDescent="0.2">
      <c r="A78" s="62">
        <v>7</v>
      </c>
      <c r="B78" s="63" t="s">
        <v>56</v>
      </c>
      <c r="C78" s="108"/>
      <c r="D78" s="67"/>
      <c r="E78" s="66">
        <v>1500</v>
      </c>
      <c r="F78" s="109"/>
      <c r="G78" s="67"/>
      <c r="H78" s="66">
        <v>1500</v>
      </c>
      <c r="I78" s="108"/>
      <c r="J78" s="67"/>
      <c r="K78" s="100">
        <v>2500</v>
      </c>
      <c r="L78" s="223"/>
    </row>
    <row r="79" spans="1:12" ht="26.25" thickBot="1" x14ac:dyDescent="0.25">
      <c r="A79" s="71">
        <v>8</v>
      </c>
      <c r="B79" s="72" t="s">
        <v>322</v>
      </c>
      <c r="C79" s="110"/>
      <c r="D79" s="76"/>
      <c r="E79" s="75">
        <f>SUM(E72:E78)*0.05</f>
        <v>1322.5</v>
      </c>
      <c r="F79" s="111"/>
      <c r="G79" s="76"/>
      <c r="H79" s="75">
        <f>SUM(H72:H78)*0.05</f>
        <v>1455</v>
      </c>
      <c r="I79" s="110"/>
      <c r="J79" s="76"/>
      <c r="K79" s="101">
        <f>SUM(K72:K78)*0.05</f>
        <v>1605</v>
      </c>
      <c r="L79" s="101">
        <f>SUM(L72:L78)*0.05</f>
        <v>0</v>
      </c>
    </row>
    <row r="80" spans="1:12" ht="27" thickTop="1" thickBot="1" x14ac:dyDescent="0.25">
      <c r="A80" s="77"/>
      <c r="B80" s="78" t="s">
        <v>15</v>
      </c>
      <c r="C80" s="102"/>
      <c r="D80" s="103"/>
      <c r="E80" s="81">
        <f>SUM(E72:E79)</f>
        <v>27772.5</v>
      </c>
      <c r="F80" s="83"/>
      <c r="G80" s="103"/>
      <c r="H80" s="81">
        <f>SUM(H72:H79)</f>
        <v>30555</v>
      </c>
      <c r="I80" s="102"/>
      <c r="J80" s="103"/>
      <c r="K80" s="104">
        <f>SUM(K72:K79)</f>
        <v>33705</v>
      </c>
      <c r="L80" s="166">
        <f>SUM(L72:L79)</f>
        <v>0</v>
      </c>
    </row>
    <row r="81" spans="1:12" x14ac:dyDescent="0.2">
      <c r="A81" s="280"/>
      <c r="B81" s="37"/>
      <c r="C81" s="38"/>
      <c r="D81" s="281"/>
      <c r="E81" s="39"/>
      <c r="F81" s="39"/>
      <c r="G81" s="39"/>
      <c r="H81" s="39"/>
      <c r="I81" s="38"/>
      <c r="J81" s="281"/>
      <c r="K81" s="39"/>
    </row>
    <row r="82" spans="1:12" ht="15.75" thickBot="1" x14ac:dyDescent="0.3">
      <c r="A82" s="306" t="s">
        <v>70</v>
      </c>
      <c r="B82" s="319" t="s">
        <v>46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1:12" ht="33.75" customHeight="1" x14ac:dyDescent="0.25">
      <c r="A83" s="84"/>
      <c r="B83" s="49" t="str">
        <f>B12</f>
        <v>הציוד/ הגדרת המסגרת</v>
      </c>
      <c r="C83" s="196" t="str">
        <f>C12</f>
        <v>מסגרת קטנה (18-40 אנשים)</v>
      </c>
      <c r="D83" s="124"/>
      <c r="E83" s="125"/>
      <c r="F83" s="196" t="str">
        <f>F12</f>
        <v>מסגרת בינונית ( 41-60 אנשים)</v>
      </c>
      <c r="G83" s="124"/>
      <c r="H83" s="125"/>
      <c r="I83" s="196" t="str">
        <f>I12</f>
        <v>מסגרת גדולה  ( 61 אנשים ומעלה)</v>
      </c>
      <c r="J83" s="124"/>
      <c r="K83" s="125"/>
      <c r="L83" s="35"/>
    </row>
    <row r="84" spans="1:12" ht="39" thickBot="1" x14ac:dyDescent="0.25">
      <c r="A84" s="112" t="s">
        <v>22</v>
      </c>
      <c r="B84" s="51" t="s">
        <v>0</v>
      </c>
      <c r="C84" s="52" t="s">
        <v>1</v>
      </c>
      <c r="D84" s="53" t="s">
        <v>47</v>
      </c>
      <c r="E84" s="54" t="s">
        <v>48</v>
      </c>
      <c r="F84" s="53" t="s">
        <v>1</v>
      </c>
      <c r="G84" s="53" t="s">
        <v>47</v>
      </c>
      <c r="H84" s="54" t="s">
        <v>48</v>
      </c>
      <c r="I84" s="52" t="s">
        <v>1</v>
      </c>
      <c r="J84" s="53" t="s">
        <v>47</v>
      </c>
      <c r="K84" s="98" t="s">
        <v>48</v>
      </c>
      <c r="L84" s="36" t="str">
        <f>L13</f>
        <v>עלות הציוד הכללי המבוקש  למסגרת כולה  L</v>
      </c>
    </row>
    <row r="85" spans="1:12" ht="76.5" x14ac:dyDescent="0.2">
      <c r="A85" s="62">
        <v>1</v>
      </c>
      <c r="B85" s="63" t="s">
        <v>229</v>
      </c>
      <c r="C85" s="108">
        <v>1</v>
      </c>
      <c r="D85" s="65">
        <v>15000</v>
      </c>
      <c r="E85" s="66">
        <f t="shared" ref="E85:E86" si="18">C85*D85</f>
        <v>15000</v>
      </c>
      <c r="F85" s="109">
        <v>1</v>
      </c>
      <c r="G85" s="65">
        <v>21000</v>
      </c>
      <c r="H85" s="66">
        <f t="shared" ref="H85:H86" si="19">F85*G85</f>
        <v>21000</v>
      </c>
      <c r="I85" s="108">
        <v>1</v>
      </c>
      <c r="J85" s="65">
        <v>25500</v>
      </c>
      <c r="K85" s="100">
        <f t="shared" ref="K85:K86" si="20">I85*J85</f>
        <v>25500</v>
      </c>
      <c r="L85" s="223"/>
    </row>
    <row r="86" spans="1:12" ht="15" x14ac:dyDescent="0.25">
      <c r="A86" s="62">
        <v>2</v>
      </c>
      <c r="B86" s="63" t="s">
        <v>24</v>
      </c>
      <c r="C86" s="108">
        <v>1</v>
      </c>
      <c r="D86" s="65">
        <v>11000</v>
      </c>
      <c r="E86" s="69">
        <f t="shared" si="18"/>
        <v>11000</v>
      </c>
      <c r="F86" s="209">
        <v>1</v>
      </c>
      <c r="G86" s="65">
        <v>14000</v>
      </c>
      <c r="H86" s="69">
        <f t="shared" si="19"/>
        <v>14000</v>
      </c>
      <c r="I86" s="210">
        <v>1</v>
      </c>
      <c r="J86" s="65">
        <v>17000</v>
      </c>
      <c r="K86" s="206">
        <f t="shared" si="20"/>
        <v>17000</v>
      </c>
      <c r="L86" s="223"/>
    </row>
    <row r="87" spans="1:12" ht="26.25" thickBot="1" x14ac:dyDescent="0.25">
      <c r="A87" s="77"/>
      <c r="B87" s="78" t="s">
        <v>26</v>
      </c>
      <c r="C87" s="102"/>
      <c r="D87" s="103"/>
      <c r="E87" s="81">
        <f>SUM(E85:E86)</f>
        <v>26000</v>
      </c>
      <c r="F87" s="83"/>
      <c r="G87" s="103"/>
      <c r="H87" s="81">
        <f>SUM(H85:H86)</f>
        <v>35000</v>
      </c>
      <c r="I87" s="102"/>
      <c r="J87" s="103"/>
      <c r="K87" s="104">
        <f>SUM(K85:K86)</f>
        <v>42500</v>
      </c>
      <c r="L87" s="166">
        <f>SUM(L85:L86)</f>
        <v>0</v>
      </c>
    </row>
    <row r="88" spans="1:12" ht="26.25" customHeight="1" x14ac:dyDescent="0.2">
      <c r="A88" s="28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x14ac:dyDescent="0.2">
      <c r="A89" s="280"/>
      <c r="B89" s="37"/>
      <c r="C89" s="38"/>
      <c r="D89" s="281"/>
      <c r="E89" s="39"/>
      <c r="F89" s="39"/>
      <c r="G89" s="39"/>
      <c r="H89" s="39"/>
      <c r="I89" s="38"/>
      <c r="J89" s="281"/>
      <c r="K89" s="39"/>
    </row>
    <row r="90" spans="1:12" ht="15.75" thickBot="1" x14ac:dyDescent="0.3">
      <c r="A90" s="306" t="s">
        <v>71</v>
      </c>
      <c r="B90" s="314" t="s">
        <v>155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28.5" customHeight="1" x14ac:dyDescent="0.25">
      <c r="A91" s="84"/>
      <c r="B91" s="49" t="str">
        <f>B12</f>
        <v>הציוד/ הגדרת המסגרת</v>
      </c>
      <c r="C91" s="196" t="str">
        <f>C12</f>
        <v>מסגרת קטנה (18-40 אנשים)</v>
      </c>
      <c r="D91" s="228"/>
      <c r="E91" s="229"/>
      <c r="F91" s="196" t="str">
        <f>F12</f>
        <v>מסגרת בינונית ( 41-60 אנשים)</v>
      </c>
      <c r="G91" s="228"/>
      <c r="H91" s="229"/>
      <c r="I91" s="196" t="str">
        <f>I12</f>
        <v>מסגרת גדולה  ( 61 אנשים ומעלה)</v>
      </c>
      <c r="J91" s="228"/>
      <c r="K91" s="229"/>
      <c r="L91" s="35"/>
    </row>
    <row r="92" spans="1:12" ht="39" thickBot="1" x14ac:dyDescent="0.25">
      <c r="A92" s="85" t="s">
        <v>22</v>
      </c>
      <c r="B92" s="51" t="s">
        <v>0</v>
      </c>
      <c r="C92" s="52" t="s">
        <v>1</v>
      </c>
      <c r="D92" s="53" t="s">
        <v>47</v>
      </c>
      <c r="E92" s="54" t="s">
        <v>48</v>
      </c>
      <c r="F92" s="53" t="s">
        <v>1</v>
      </c>
      <c r="G92" s="53" t="s">
        <v>47</v>
      </c>
      <c r="H92" s="54" t="s">
        <v>48</v>
      </c>
      <c r="I92" s="52" t="s">
        <v>1</v>
      </c>
      <c r="J92" s="53" t="s">
        <v>47</v>
      </c>
      <c r="K92" s="98" t="s">
        <v>48</v>
      </c>
      <c r="L92" s="36" t="str">
        <f>L13</f>
        <v>עלות הציוד הכללי המבוקש  למסגרת כולה  L</v>
      </c>
    </row>
    <row r="93" spans="1:12" x14ac:dyDescent="0.2">
      <c r="A93" s="56">
        <v>1</v>
      </c>
      <c r="B93" s="113" t="s">
        <v>19</v>
      </c>
      <c r="C93" s="114">
        <v>1</v>
      </c>
      <c r="D93" s="87">
        <v>5700</v>
      </c>
      <c r="E93" s="88">
        <f>D93*C93</f>
        <v>5700</v>
      </c>
      <c r="F93" s="115">
        <v>1</v>
      </c>
      <c r="G93" s="87">
        <v>5700</v>
      </c>
      <c r="H93" s="88">
        <f>G93*F93</f>
        <v>5700</v>
      </c>
      <c r="I93" s="114">
        <v>1</v>
      </c>
      <c r="J93" s="87">
        <v>5700</v>
      </c>
      <c r="K93" s="116">
        <f>J93*I93</f>
        <v>5700</v>
      </c>
      <c r="L93" s="222"/>
    </row>
    <row r="94" spans="1:12" x14ac:dyDescent="0.2">
      <c r="A94" s="62">
        <v>2</v>
      </c>
      <c r="B94" s="117" t="s">
        <v>10</v>
      </c>
      <c r="C94" s="118">
        <v>2</v>
      </c>
      <c r="D94" s="89">
        <v>250</v>
      </c>
      <c r="E94" s="90">
        <f>D94*C94</f>
        <v>500</v>
      </c>
      <c r="F94" s="119">
        <v>3</v>
      </c>
      <c r="G94" s="89">
        <v>250</v>
      </c>
      <c r="H94" s="90">
        <f>G94*F94</f>
        <v>750</v>
      </c>
      <c r="I94" s="118">
        <v>4</v>
      </c>
      <c r="J94" s="89">
        <v>250</v>
      </c>
      <c r="K94" s="120">
        <f>J94*I94</f>
        <v>1000</v>
      </c>
      <c r="L94" s="223"/>
    </row>
    <row r="95" spans="1:12" x14ac:dyDescent="0.2">
      <c r="A95" s="121">
        <v>3</v>
      </c>
      <c r="B95" s="122" t="s">
        <v>11</v>
      </c>
      <c r="C95" s="123">
        <v>1</v>
      </c>
      <c r="D95" s="89">
        <v>1000</v>
      </c>
      <c r="E95" s="90">
        <f>D95*C95</f>
        <v>1000</v>
      </c>
      <c r="F95" s="123">
        <v>1</v>
      </c>
      <c r="G95" s="89">
        <v>1000</v>
      </c>
      <c r="H95" s="90">
        <f>G95*F95</f>
        <v>1000</v>
      </c>
      <c r="I95" s="123">
        <v>1</v>
      </c>
      <c r="J95" s="89">
        <v>1000</v>
      </c>
      <c r="K95" s="90">
        <f>J95*I95</f>
        <v>1000</v>
      </c>
      <c r="L95" s="225"/>
    </row>
    <row r="96" spans="1:12" ht="39" thickBot="1" x14ac:dyDescent="0.25">
      <c r="A96" s="77"/>
      <c r="B96" s="92" t="s">
        <v>146</v>
      </c>
      <c r="C96" s="93"/>
      <c r="D96" s="94"/>
      <c r="E96" s="95">
        <f>SUM(E93:E95)</f>
        <v>7200</v>
      </c>
      <c r="F96" s="94"/>
      <c r="G96" s="94"/>
      <c r="H96" s="95">
        <f>SUM(H93:H95)</f>
        <v>7450</v>
      </c>
      <c r="I96" s="93"/>
      <c r="J96" s="94"/>
      <c r="K96" s="211">
        <f>SUM(K93:K95)</f>
        <v>7700</v>
      </c>
      <c r="L96" s="167">
        <f>SUM(L93:L95)</f>
        <v>0</v>
      </c>
    </row>
    <row r="97" spans="1:12" ht="15" thickBot="1" x14ac:dyDescent="0.25">
      <c r="A97" s="280"/>
      <c r="B97" s="321"/>
      <c r="C97" s="317"/>
      <c r="D97" s="317"/>
      <c r="E97" s="318"/>
      <c r="F97" s="318"/>
      <c r="G97" s="318"/>
      <c r="H97" s="318"/>
      <c r="I97" s="322"/>
      <c r="J97" s="38"/>
      <c r="K97" s="39"/>
    </row>
    <row r="98" spans="1:12" ht="63.75" thickBot="1" x14ac:dyDescent="0.3">
      <c r="A98" s="240"/>
      <c r="B98" s="240"/>
      <c r="C98" s="240"/>
      <c r="D98" s="240"/>
      <c r="E98" s="240"/>
      <c r="F98" s="240"/>
      <c r="G98" s="240"/>
      <c r="H98" s="240"/>
      <c r="I98" s="377"/>
      <c r="J98" s="378"/>
      <c r="K98" s="379"/>
      <c r="L98" s="324" t="s">
        <v>323</v>
      </c>
    </row>
    <row r="99" spans="1:12" s="45" customFormat="1" ht="71.25" customHeight="1" thickBot="1" x14ac:dyDescent="0.35">
      <c r="A99" s="240"/>
      <c r="B99" s="240"/>
      <c r="C99" s="240"/>
      <c r="D99" s="240"/>
      <c r="E99" s="240"/>
      <c r="F99" s="240"/>
      <c r="G99" s="240"/>
      <c r="H99" s="240"/>
      <c r="I99" s="380" t="s">
        <v>324</v>
      </c>
      <c r="J99" s="381"/>
      <c r="K99" s="382"/>
      <c r="L99" s="168">
        <f>L30+L38+L50+L55+L64+L80+L87+L96</f>
        <v>0</v>
      </c>
    </row>
    <row r="100" spans="1:12" x14ac:dyDescent="0.2">
      <c r="I100" s="38"/>
      <c r="J100" s="38"/>
      <c r="K100" s="39"/>
    </row>
    <row r="102" spans="1:12" x14ac:dyDescent="0.2">
      <c r="E102" s="47"/>
      <c r="H102" s="47"/>
      <c r="K102" s="47"/>
    </row>
  </sheetData>
  <sheetProtection password="CC3D" sheet="1" objects="1" scenarios="1"/>
  <mergeCells count="2">
    <mergeCell ref="I98:K98"/>
    <mergeCell ref="I99:K99"/>
  </mergeCells>
  <pageMargins left="0.70866141732283472" right="1.299212598425197" top="0.74803149606299213" bottom="0.74803149606299213" header="0.31496062992125984" footer="0.31496062992125984"/>
  <pageSetup scale="80" orientation="landscape" r:id="rId1"/>
  <headerFooter>
    <oddHeader>&amp;C&amp;"David,רגיל"&amp;16קרנות הביטוח הלאומי
הקרן לפיתוח שרותים לנכים</oddHeader>
  </headerFooter>
  <rowBreaks count="3" manualBreakCount="3">
    <brk id="31" max="16383" man="1"/>
    <brk id="55" max="16383" man="1"/>
    <brk id="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rightToLeft="1" zoomScale="110" zoomScaleNormal="110" workbookViewId="0">
      <selection activeCell="B10" sqref="B10"/>
    </sheetView>
  </sheetViews>
  <sheetFormatPr defaultRowHeight="14.25" x14ac:dyDescent="0.2"/>
  <cols>
    <col min="1" max="1" width="31" style="326" customWidth="1"/>
    <col min="2" max="2" width="15.75" style="326" customWidth="1"/>
    <col min="3" max="5" width="10.125" style="326" customWidth="1"/>
    <col min="6" max="6" width="11.625" style="326" bestFit="1" customWidth="1"/>
    <col min="7" max="7" width="10.25" style="326" customWidth="1"/>
    <col min="8" max="8" width="10.375" style="326" customWidth="1"/>
    <col min="9" max="9" width="12.875" style="326" customWidth="1"/>
    <col min="10" max="10" width="12.25" style="326" customWidth="1"/>
    <col min="11" max="11" width="13.75" style="326" customWidth="1"/>
    <col min="12" max="12" width="9" style="326"/>
    <col min="13" max="14" width="10.875" style="326" bestFit="1" customWidth="1"/>
    <col min="15" max="15" width="9" style="326"/>
    <col min="16" max="16" width="10.875" style="326" bestFit="1" customWidth="1"/>
    <col min="17" max="16384" width="9" style="326"/>
  </cols>
  <sheetData>
    <row r="1" spans="1:11" ht="20.25" x14ac:dyDescent="0.3">
      <c r="A1" s="325" t="str">
        <f>'קטגוריה א - ריהוט לחדרי קבוצות'!A2</f>
        <v>תקן ציוד כללי בסיסי למרכזי יום טיפוליים ולמסגרות מזדקנים</v>
      </c>
    </row>
    <row r="2" spans="1:11" ht="18" x14ac:dyDescent="0.25">
      <c r="A2" s="327" t="s">
        <v>28</v>
      </c>
    </row>
    <row r="3" spans="1:11" ht="15.75" x14ac:dyDescent="0.25">
      <c r="A3" s="328" t="s">
        <v>160</v>
      </c>
      <c r="B3" s="329"/>
      <c r="C3" s="330"/>
      <c r="D3" s="331"/>
      <c r="E3" s="332"/>
      <c r="F3" s="332"/>
      <c r="G3" s="332"/>
      <c r="H3" s="333"/>
    </row>
    <row r="4" spans="1:11" ht="15.75" x14ac:dyDescent="0.25">
      <c r="A4" s="334" t="s">
        <v>181</v>
      </c>
      <c r="B4" s="329"/>
      <c r="C4" s="329"/>
      <c r="D4" s="329"/>
      <c r="E4" s="328"/>
      <c r="F4" s="332"/>
      <c r="G4" s="332"/>
      <c r="H4" s="333"/>
      <c r="I4" s="333"/>
      <c r="J4" s="333"/>
    </row>
    <row r="5" spans="1:11" ht="20.25" x14ac:dyDescent="0.3">
      <c r="A5" s="325"/>
    </row>
    <row r="6" spans="1:11" s="337" customFormat="1" ht="15" x14ac:dyDescent="0.25">
      <c r="A6" s="335"/>
      <c r="B6" s="336"/>
      <c r="C6" s="336"/>
      <c r="D6" s="336"/>
      <c r="E6" s="336"/>
      <c r="F6" s="336"/>
      <c r="G6" s="336"/>
      <c r="H6" s="336"/>
      <c r="I6" s="336"/>
      <c r="J6" s="336"/>
      <c r="K6" s="336"/>
    </row>
    <row r="7" spans="1:11" s="337" customFormat="1" ht="20.25" x14ac:dyDescent="0.3">
      <c r="A7" s="338" t="s">
        <v>180</v>
      </c>
      <c r="B7" s="335"/>
      <c r="C7" s="339"/>
      <c r="D7" s="339"/>
      <c r="E7" s="339"/>
      <c r="F7" s="339"/>
      <c r="G7" s="339"/>
      <c r="H7" s="339"/>
      <c r="I7" s="339"/>
      <c r="J7" s="339"/>
      <c r="K7" s="339"/>
    </row>
    <row r="8" spans="1:11" s="337" customFormat="1" ht="15.75" thickBot="1" x14ac:dyDescent="0.3">
      <c r="A8" s="335"/>
      <c r="B8" s="335"/>
      <c r="C8" s="339"/>
      <c r="D8" s="339"/>
      <c r="E8" s="339"/>
      <c r="F8" s="339"/>
      <c r="G8" s="339"/>
      <c r="H8" s="339"/>
      <c r="I8" s="339"/>
      <c r="J8" s="339"/>
      <c r="K8" s="339"/>
    </row>
    <row r="9" spans="1:11" s="337" customFormat="1" ht="18.75" thickBot="1" x14ac:dyDescent="0.3">
      <c r="A9" s="341" t="s">
        <v>179</v>
      </c>
      <c r="B9" s="342" t="s">
        <v>284</v>
      </c>
      <c r="C9" s="339"/>
      <c r="D9" s="339"/>
      <c r="E9" s="339"/>
      <c r="F9" s="339"/>
      <c r="G9" s="339"/>
      <c r="H9" s="339"/>
      <c r="I9" s="339"/>
      <c r="J9" s="339"/>
      <c r="K9" s="339"/>
    </row>
    <row r="10" spans="1:11" s="337" customFormat="1" ht="72" x14ac:dyDescent="0.25">
      <c r="A10" s="343" t="s">
        <v>325</v>
      </c>
      <c r="B10" s="344">
        <f>'קטגוריה א - ריהוט לחדרי קבוצות'!G87</f>
        <v>0</v>
      </c>
      <c r="C10" s="248"/>
    </row>
    <row r="11" spans="1:11" s="337" customFormat="1" ht="102.75" customHeight="1" thickBot="1" x14ac:dyDescent="0.3">
      <c r="A11" s="345" t="s">
        <v>326</v>
      </c>
      <c r="B11" s="346">
        <f>'קטגוריה ב - ציוד כללי'!L99</f>
        <v>0</v>
      </c>
      <c r="C11" s="248"/>
    </row>
    <row r="12" spans="1:11" s="337" customFormat="1" ht="27.75" thickTop="1" thickBot="1" x14ac:dyDescent="0.45">
      <c r="A12" s="347" t="s">
        <v>178</v>
      </c>
      <c r="B12" s="348">
        <f>SUM(B10:B11)</f>
        <v>0</v>
      </c>
    </row>
    <row r="13" spans="1:11" s="337" customFormat="1" ht="15" x14ac:dyDescent="0.25"/>
    <row r="14" spans="1:11" ht="20.25" x14ac:dyDescent="0.3">
      <c r="A14" s="340"/>
      <c r="B14" s="337"/>
      <c r="C14" s="337"/>
      <c r="D14" s="337"/>
      <c r="E14" s="337"/>
      <c r="F14" s="337"/>
      <c r="G14" s="337"/>
      <c r="H14" s="337"/>
      <c r="I14" s="337"/>
      <c r="J14" s="337"/>
      <c r="K14" s="337"/>
    </row>
    <row r="15" spans="1:11" ht="15" x14ac:dyDescent="0.25">
      <c r="A15" s="337"/>
      <c r="B15" s="337"/>
      <c r="C15" s="337"/>
      <c r="D15" s="337"/>
      <c r="E15" s="337"/>
      <c r="F15" s="337"/>
      <c r="G15" s="337"/>
      <c r="H15" s="337"/>
      <c r="I15" s="337"/>
      <c r="J15" s="337"/>
      <c r="K15" s="337"/>
    </row>
    <row r="16" spans="1:11" ht="15" x14ac:dyDescent="0.25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</row>
    <row r="17" spans="1:11" ht="15" x14ac:dyDescent="0.25">
      <c r="A17" s="337"/>
      <c r="B17" s="337"/>
      <c r="C17" s="337"/>
      <c r="D17" s="337"/>
      <c r="E17" s="337"/>
      <c r="F17" s="337"/>
      <c r="G17" s="337"/>
      <c r="H17" s="337"/>
      <c r="I17" s="337"/>
      <c r="J17" s="337"/>
      <c r="K17" s="337"/>
    </row>
    <row r="18" spans="1:11" ht="15" x14ac:dyDescent="0.25">
      <c r="A18" s="337"/>
      <c r="B18" s="337"/>
      <c r="C18" s="337"/>
      <c r="D18" s="337"/>
      <c r="E18" s="337"/>
      <c r="F18" s="337"/>
      <c r="G18" s="337"/>
      <c r="H18" s="337"/>
      <c r="I18" s="337"/>
      <c r="J18" s="337"/>
      <c r="K18" s="337"/>
    </row>
    <row r="19" spans="1:11" ht="15" x14ac:dyDescent="0.25">
      <c r="A19" s="337"/>
      <c r="B19" s="337"/>
      <c r="C19" s="337"/>
      <c r="D19" s="337"/>
      <c r="E19" s="337"/>
      <c r="F19" s="337"/>
      <c r="G19" s="337"/>
      <c r="H19" s="337"/>
      <c r="I19" s="337"/>
      <c r="J19" s="337"/>
      <c r="K19" s="337"/>
    </row>
  </sheetData>
  <sheetProtection password="CC59" sheet="1" objects="1" scenarios="1"/>
  <pageMargins left="0.70866141732283472" right="1.299212598425197" top="0.74803149606299213" bottom="0.74803149606299213" header="0.31496062992125984" footer="0.31496062992125984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rightToLeft="1" zoomScale="150" zoomScaleNormal="150" workbookViewId="0"/>
  </sheetViews>
  <sheetFormatPr defaultRowHeight="14.25" x14ac:dyDescent="0.2"/>
  <cols>
    <col min="1" max="1" width="4.375" customWidth="1"/>
    <col min="2" max="2" width="27.875" bestFit="1" customWidth="1"/>
    <col min="3" max="3" width="4.5" bestFit="1" customWidth="1"/>
    <col min="4" max="4" width="6.25" bestFit="1" customWidth="1"/>
    <col min="5" max="5" width="9.625" bestFit="1" customWidth="1"/>
    <col min="6" max="6" width="29.125" customWidth="1"/>
    <col min="8" max="8" width="28.125" customWidth="1"/>
  </cols>
  <sheetData>
    <row r="1" spans="1:12" s="1" customFormat="1" ht="15" x14ac:dyDescent="0.25">
      <c r="B1" s="385" t="s">
        <v>138</v>
      </c>
      <c r="C1" s="386"/>
      <c r="D1" s="386"/>
      <c r="E1" s="386"/>
      <c r="F1" s="386"/>
    </row>
    <row r="2" spans="1:12" ht="15" x14ac:dyDescent="0.25">
      <c r="A2" s="11"/>
      <c r="B2" s="383" t="s">
        <v>79</v>
      </c>
      <c r="C2" s="384"/>
      <c r="D2" s="384"/>
      <c r="E2" s="384"/>
      <c r="F2" s="384"/>
      <c r="H2" s="1"/>
    </row>
    <row r="3" spans="1:12" ht="25.5" x14ac:dyDescent="0.2">
      <c r="A3" s="18" t="s">
        <v>22</v>
      </c>
      <c r="B3" s="3" t="s">
        <v>0</v>
      </c>
      <c r="C3" s="3" t="s">
        <v>1</v>
      </c>
      <c r="D3" s="3" t="s">
        <v>47</v>
      </c>
      <c r="E3" s="3" t="s">
        <v>48</v>
      </c>
      <c r="F3" s="3" t="s">
        <v>28</v>
      </c>
      <c r="H3" s="1"/>
    </row>
    <row r="4" spans="1:12" ht="25.5" x14ac:dyDescent="0.2">
      <c r="A4" s="13">
        <v>1</v>
      </c>
      <c r="B4" s="2" t="s">
        <v>41</v>
      </c>
      <c r="C4" s="5">
        <v>6</v>
      </c>
      <c r="D4" s="30">
        <v>410</v>
      </c>
      <c r="E4" s="9">
        <f>C4*D4</f>
        <v>2460</v>
      </c>
      <c r="F4" s="2" t="s">
        <v>147</v>
      </c>
      <c r="H4" s="1"/>
    </row>
    <row r="5" spans="1:12" x14ac:dyDescent="0.2">
      <c r="A5" s="13">
        <v>2</v>
      </c>
      <c r="B5" s="2" t="s">
        <v>118</v>
      </c>
      <c r="C5" s="5">
        <v>6</v>
      </c>
      <c r="D5" s="5">
        <v>1200</v>
      </c>
      <c r="E5" s="9">
        <f t="shared" ref="E5:E12" si="0">C5*D5</f>
        <v>7200</v>
      </c>
      <c r="F5" s="2" t="s">
        <v>144</v>
      </c>
      <c r="H5" s="1"/>
    </row>
    <row r="6" spans="1:12" x14ac:dyDescent="0.2">
      <c r="A6" s="13">
        <v>3</v>
      </c>
      <c r="B6" s="2" t="s">
        <v>116</v>
      </c>
      <c r="C6" s="5">
        <v>6</v>
      </c>
      <c r="D6" s="5">
        <v>6000</v>
      </c>
      <c r="E6" s="9">
        <f t="shared" si="0"/>
        <v>36000</v>
      </c>
      <c r="F6" s="2" t="s">
        <v>148</v>
      </c>
      <c r="H6" s="1"/>
    </row>
    <row r="7" spans="1:12" x14ac:dyDescent="0.2">
      <c r="A7" s="13">
        <v>4</v>
      </c>
      <c r="B7" s="2" t="s">
        <v>117</v>
      </c>
      <c r="C7" s="4">
        <v>1</v>
      </c>
      <c r="D7" s="5">
        <v>4000</v>
      </c>
      <c r="E7" s="6">
        <f t="shared" si="0"/>
        <v>4000</v>
      </c>
      <c r="F7" s="2" t="s">
        <v>126</v>
      </c>
    </row>
    <row r="8" spans="1:12" s="1" customFormat="1" x14ac:dyDescent="0.2">
      <c r="A8" s="13">
        <v>5</v>
      </c>
      <c r="B8" s="2" t="s">
        <v>125</v>
      </c>
      <c r="C8" s="4">
        <v>2</v>
      </c>
      <c r="D8" s="5">
        <v>1000</v>
      </c>
      <c r="E8" s="6">
        <f t="shared" si="0"/>
        <v>2000</v>
      </c>
      <c r="F8" s="2"/>
      <c r="H8"/>
      <c r="I8"/>
      <c r="J8"/>
      <c r="K8"/>
      <c r="L8"/>
    </row>
    <row r="9" spans="1:12" s="1" customFormat="1" x14ac:dyDescent="0.2">
      <c r="A9" s="13">
        <v>6</v>
      </c>
      <c r="B9" s="2" t="s">
        <v>85</v>
      </c>
      <c r="C9" s="4">
        <v>1</v>
      </c>
      <c r="D9" s="5">
        <v>3000</v>
      </c>
      <c r="E9" s="6">
        <f t="shared" si="0"/>
        <v>3000</v>
      </c>
      <c r="F9" s="2"/>
    </row>
    <row r="10" spans="1:12" s="1" customFormat="1" x14ac:dyDescent="0.2">
      <c r="A10" s="13">
        <v>7</v>
      </c>
      <c r="B10" s="2" t="s">
        <v>77</v>
      </c>
      <c r="C10" s="4">
        <v>1</v>
      </c>
      <c r="D10" s="4">
        <v>2000</v>
      </c>
      <c r="E10" s="6">
        <f t="shared" ref="E10:E11" si="1">C10*D10</f>
        <v>2000</v>
      </c>
      <c r="F10" s="2"/>
    </row>
    <row r="11" spans="1:12" s="1" customFormat="1" x14ac:dyDescent="0.2">
      <c r="A11" s="13">
        <v>8</v>
      </c>
      <c r="B11" s="2" t="s">
        <v>78</v>
      </c>
      <c r="C11" s="4">
        <v>10</v>
      </c>
      <c r="D11" s="4">
        <v>300</v>
      </c>
      <c r="E11" s="6">
        <f t="shared" si="1"/>
        <v>3000</v>
      </c>
      <c r="F11" s="2"/>
    </row>
    <row r="12" spans="1:12" s="1" customFormat="1" x14ac:dyDescent="0.2">
      <c r="A12" s="13">
        <v>9</v>
      </c>
      <c r="B12" s="2" t="s">
        <v>127</v>
      </c>
      <c r="C12" s="4">
        <v>2</v>
      </c>
      <c r="D12" s="5">
        <v>2500</v>
      </c>
      <c r="E12" s="6">
        <f t="shared" si="0"/>
        <v>5000</v>
      </c>
      <c r="F12" s="2"/>
    </row>
    <row r="13" spans="1:12" ht="15.75" x14ac:dyDescent="0.25">
      <c r="A13" s="13"/>
      <c r="B13" s="19"/>
      <c r="C13" s="20"/>
      <c r="D13" s="21"/>
      <c r="E13" s="26">
        <f>SUM(E4:E12)</f>
        <v>64660</v>
      </c>
      <c r="F13" s="2"/>
    </row>
    <row r="14" spans="1:12" ht="15" x14ac:dyDescent="0.25">
      <c r="A14" s="11"/>
      <c r="B14" s="383" t="s">
        <v>83</v>
      </c>
      <c r="C14" s="384"/>
      <c r="D14" s="384"/>
      <c r="E14" s="384"/>
      <c r="F14" s="384"/>
    </row>
    <row r="15" spans="1:12" ht="25.5" x14ac:dyDescent="0.2">
      <c r="A15" s="18" t="s">
        <v>22</v>
      </c>
      <c r="B15" s="3" t="s">
        <v>0</v>
      </c>
      <c r="C15" s="3" t="s">
        <v>1</v>
      </c>
      <c r="D15" s="3" t="s">
        <v>47</v>
      </c>
      <c r="E15" s="3" t="s">
        <v>48</v>
      </c>
      <c r="F15" s="3" t="s">
        <v>28</v>
      </c>
    </row>
    <row r="16" spans="1:12" x14ac:dyDescent="0.2">
      <c r="A16" s="13">
        <v>1</v>
      </c>
      <c r="B16" s="2" t="s">
        <v>41</v>
      </c>
      <c r="C16" s="5">
        <v>6</v>
      </c>
      <c r="D16" s="30">
        <v>410</v>
      </c>
      <c r="E16" s="9">
        <f t="shared" ref="E16:E19" si="2">C16*D16</f>
        <v>2460</v>
      </c>
      <c r="F16" s="2" t="s">
        <v>144</v>
      </c>
    </row>
    <row r="17" spans="1:6" x14ac:dyDescent="0.2">
      <c r="A17" s="13">
        <v>2</v>
      </c>
      <c r="B17" s="2" t="s">
        <v>80</v>
      </c>
      <c r="C17" s="5">
        <v>2</v>
      </c>
      <c r="D17" s="5">
        <v>1800</v>
      </c>
      <c r="E17" s="9">
        <f t="shared" si="2"/>
        <v>3600</v>
      </c>
      <c r="F17" s="2"/>
    </row>
    <row r="18" spans="1:6" x14ac:dyDescent="0.2">
      <c r="A18" s="13">
        <v>3</v>
      </c>
      <c r="B18" s="2" t="s">
        <v>81</v>
      </c>
      <c r="C18" s="5">
        <v>1</v>
      </c>
      <c r="D18" s="5">
        <v>25000</v>
      </c>
      <c r="E18" s="9">
        <f t="shared" si="2"/>
        <v>25000</v>
      </c>
      <c r="F18" s="2" t="s">
        <v>114</v>
      </c>
    </row>
    <row r="19" spans="1:6" s="1" customFormat="1" x14ac:dyDescent="0.2">
      <c r="A19" s="13">
        <v>4</v>
      </c>
      <c r="B19" s="2" t="s">
        <v>119</v>
      </c>
      <c r="C19" s="5">
        <v>2</v>
      </c>
      <c r="D19" s="5">
        <v>3000</v>
      </c>
      <c r="E19" s="9">
        <f t="shared" si="2"/>
        <v>6000</v>
      </c>
      <c r="F19" s="2"/>
    </row>
    <row r="20" spans="1:6" x14ac:dyDescent="0.2">
      <c r="A20" s="13">
        <v>5</v>
      </c>
      <c r="B20" s="2" t="s">
        <v>82</v>
      </c>
      <c r="C20" s="5"/>
      <c r="D20" s="5"/>
      <c r="E20" s="9">
        <v>5000</v>
      </c>
      <c r="F20" s="2"/>
    </row>
    <row r="21" spans="1:6" ht="15.75" x14ac:dyDescent="0.25">
      <c r="A21" s="13"/>
      <c r="B21" s="19"/>
      <c r="C21" s="21"/>
      <c r="D21" s="21"/>
      <c r="E21" s="26">
        <f>SUM(E16:E20)</f>
        <v>42060</v>
      </c>
      <c r="F21" s="2"/>
    </row>
    <row r="22" spans="1:6" ht="15" x14ac:dyDescent="0.25">
      <c r="A22" s="11"/>
      <c r="B22" s="383" t="s">
        <v>86</v>
      </c>
      <c r="C22" s="384"/>
      <c r="D22" s="384"/>
      <c r="E22" s="384"/>
      <c r="F22" s="384"/>
    </row>
    <row r="23" spans="1:6" ht="25.5" x14ac:dyDescent="0.2">
      <c r="A23" s="18" t="s">
        <v>22</v>
      </c>
      <c r="B23" s="3" t="s">
        <v>0</v>
      </c>
      <c r="C23" s="3" t="s">
        <v>1</v>
      </c>
      <c r="D23" s="3" t="s">
        <v>47</v>
      </c>
      <c r="E23" s="3" t="s">
        <v>48</v>
      </c>
      <c r="F23" s="3" t="s">
        <v>49</v>
      </c>
    </row>
    <row r="24" spans="1:6" x14ac:dyDescent="0.2">
      <c r="A24" s="13">
        <v>1</v>
      </c>
      <c r="B24" s="2" t="s">
        <v>41</v>
      </c>
      <c r="C24" s="5">
        <v>6</v>
      </c>
      <c r="D24" s="30">
        <v>410</v>
      </c>
      <c r="E24" s="9">
        <f t="shared" ref="E24:E27" si="3">C24*D24</f>
        <v>2460</v>
      </c>
      <c r="F24" s="2" t="s">
        <v>144</v>
      </c>
    </row>
    <row r="25" spans="1:6" x14ac:dyDescent="0.2">
      <c r="A25" s="13">
        <v>2</v>
      </c>
      <c r="B25" s="2" t="s">
        <v>80</v>
      </c>
      <c r="C25" s="5">
        <v>4</v>
      </c>
      <c r="D25" s="5">
        <v>1800</v>
      </c>
      <c r="E25" s="9">
        <f t="shared" si="3"/>
        <v>7200</v>
      </c>
      <c r="F25" s="2"/>
    </row>
    <row r="26" spans="1:6" x14ac:dyDescent="0.2">
      <c r="A26" s="13">
        <v>3</v>
      </c>
      <c r="B26" s="2" t="s">
        <v>84</v>
      </c>
      <c r="C26" s="5"/>
      <c r="D26" s="5"/>
      <c r="E26" s="9">
        <v>28000</v>
      </c>
      <c r="F26" s="2" t="s">
        <v>95</v>
      </c>
    </row>
    <row r="27" spans="1:6" x14ac:dyDescent="0.2">
      <c r="A27" s="13">
        <v>4</v>
      </c>
      <c r="B27" s="2" t="s">
        <v>119</v>
      </c>
      <c r="C27" s="5">
        <v>2</v>
      </c>
      <c r="D27" s="5">
        <v>3000</v>
      </c>
      <c r="E27" s="9">
        <f t="shared" si="3"/>
        <v>6000</v>
      </c>
      <c r="F27" s="2"/>
    </row>
    <row r="28" spans="1:6" ht="15.75" x14ac:dyDescent="0.25">
      <c r="A28" s="13"/>
      <c r="B28" s="19"/>
      <c r="C28" s="21"/>
      <c r="D28" s="21"/>
      <c r="E28" s="26">
        <f>SUM(E24:E27)</f>
        <v>43660</v>
      </c>
      <c r="F28" s="2"/>
    </row>
    <row r="29" spans="1:6" x14ac:dyDescent="0.2">
      <c r="A29" s="1"/>
      <c r="B29" s="1"/>
      <c r="C29" s="10"/>
      <c r="D29" s="10"/>
      <c r="E29" s="10"/>
      <c r="F29" s="10"/>
    </row>
    <row r="30" spans="1:6" ht="15.75" x14ac:dyDescent="0.25">
      <c r="A30" s="1"/>
      <c r="B30" s="14" t="s">
        <v>139</v>
      </c>
      <c r="C30" s="15"/>
      <c r="D30" s="15"/>
      <c r="E30" s="27">
        <f>(E13+E21+E28)/3</f>
        <v>50126.666666666664</v>
      </c>
      <c r="F30" s="1"/>
    </row>
    <row r="31" spans="1:6" x14ac:dyDescent="0.2">
      <c r="A31" s="1"/>
      <c r="B31" s="1"/>
      <c r="C31" s="1"/>
      <c r="D31" s="1"/>
      <c r="E31" s="1"/>
      <c r="F31" s="1"/>
    </row>
    <row r="32" spans="1:6" ht="15" x14ac:dyDescent="0.25">
      <c r="A32" s="1"/>
      <c r="B32" s="387" t="s">
        <v>140</v>
      </c>
      <c r="C32" s="388"/>
      <c r="D32" s="388"/>
      <c r="E32" s="388"/>
      <c r="F32" s="388"/>
    </row>
    <row r="33" spans="1:9" ht="15" x14ac:dyDescent="0.25">
      <c r="A33" s="16"/>
      <c r="B33" s="383" t="s">
        <v>96</v>
      </c>
      <c r="C33" s="384"/>
      <c r="D33" s="384"/>
      <c r="E33" s="384"/>
      <c r="F33" s="384"/>
    </row>
    <row r="34" spans="1:9" ht="25.5" x14ac:dyDescent="0.2">
      <c r="A34" s="18" t="s">
        <v>22</v>
      </c>
      <c r="B34" s="3" t="s">
        <v>0</v>
      </c>
      <c r="C34" s="3" t="s">
        <v>1</v>
      </c>
      <c r="D34" s="3" t="s">
        <v>47</v>
      </c>
      <c r="E34" s="3" t="s">
        <v>48</v>
      </c>
      <c r="F34" s="3" t="s">
        <v>49</v>
      </c>
    </row>
    <row r="35" spans="1:9" x14ac:dyDescent="0.2">
      <c r="A35" s="13">
        <v>1</v>
      </c>
      <c r="B35" s="2" t="s">
        <v>87</v>
      </c>
      <c r="C35" s="4">
        <v>1</v>
      </c>
      <c r="D35" s="5">
        <v>1617.4443103448277</v>
      </c>
      <c r="E35" s="6">
        <f>D35*C35</f>
        <v>1617.4443103448277</v>
      </c>
      <c r="F35" s="2" t="s">
        <v>113</v>
      </c>
    </row>
    <row r="36" spans="1:9" x14ac:dyDescent="0.2">
      <c r="A36" s="13">
        <v>2</v>
      </c>
      <c r="B36" s="2" t="s">
        <v>88</v>
      </c>
      <c r="C36" s="4">
        <v>1</v>
      </c>
      <c r="D36" s="5">
        <v>803.36637931034488</v>
      </c>
      <c r="E36" s="6">
        <f t="shared" ref="E36:E43" si="4">D36*C36</f>
        <v>803.36637931034488</v>
      </c>
      <c r="F36" s="2" t="s">
        <v>113</v>
      </c>
    </row>
    <row r="37" spans="1:9" x14ac:dyDescent="0.2">
      <c r="A37" s="13">
        <v>3</v>
      </c>
      <c r="B37" s="2" t="s">
        <v>89</v>
      </c>
      <c r="C37" s="4">
        <v>1</v>
      </c>
      <c r="D37" s="5">
        <v>966.42</v>
      </c>
      <c r="E37" s="6">
        <f>D37*C37</f>
        <v>966.42</v>
      </c>
      <c r="F37" s="2" t="s">
        <v>113</v>
      </c>
    </row>
    <row r="38" spans="1:9" x14ac:dyDescent="0.2">
      <c r="A38" s="13">
        <v>4</v>
      </c>
      <c r="B38" s="2" t="s">
        <v>90</v>
      </c>
      <c r="C38" s="4">
        <v>1</v>
      </c>
      <c r="D38" s="5">
        <v>862.875</v>
      </c>
      <c r="E38" s="6">
        <f t="shared" si="4"/>
        <v>862.875</v>
      </c>
      <c r="F38" s="2" t="s">
        <v>113</v>
      </c>
    </row>
    <row r="39" spans="1:9" x14ac:dyDescent="0.2">
      <c r="A39" s="13">
        <v>5</v>
      </c>
      <c r="B39" s="2" t="s">
        <v>91</v>
      </c>
      <c r="C39" s="4">
        <v>1</v>
      </c>
      <c r="D39" s="5">
        <v>1718.6089655172414</v>
      </c>
      <c r="E39" s="6">
        <f t="shared" si="4"/>
        <v>1718.6089655172414</v>
      </c>
      <c r="F39" s="2" t="s">
        <v>113</v>
      </c>
    </row>
    <row r="40" spans="1:9" x14ac:dyDescent="0.2">
      <c r="A40" s="13">
        <v>6</v>
      </c>
      <c r="B40" s="2" t="s">
        <v>92</v>
      </c>
      <c r="C40" s="4">
        <v>1</v>
      </c>
      <c r="D40" s="5">
        <v>905.72120689655162</v>
      </c>
      <c r="E40" s="6">
        <f t="shared" si="4"/>
        <v>905.72120689655162</v>
      </c>
      <c r="F40" s="2" t="s">
        <v>113</v>
      </c>
      <c r="G40" s="17"/>
      <c r="H40" s="17"/>
      <c r="I40" s="17"/>
    </row>
    <row r="41" spans="1:9" x14ac:dyDescent="0.2">
      <c r="A41" s="13">
        <v>7</v>
      </c>
      <c r="B41" s="2" t="s">
        <v>93</v>
      </c>
      <c r="C41" s="4">
        <v>1</v>
      </c>
      <c r="D41" s="5">
        <v>1525.8010344827585</v>
      </c>
      <c r="E41" s="6">
        <f t="shared" si="4"/>
        <v>1525.8010344827585</v>
      </c>
      <c r="F41" s="2" t="s">
        <v>113</v>
      </c>
      <c r="G41" s="17"/>
      <c r="H41" s="17"/>
      <c r="I41" s="17"/>
    </row>
    <row r="42" spans="1:9" x14ac:dyDescent="0.2">
      <c r="A42" s="13">
        <v>8</v>
      </c>
      <c r="B42" s="2" t="s">
        <v>94</v>
      </c>
      <c r="C42" s="4">
        <v>1</v>
      </c>
      <c r="D42" s="5">
        <v>1547.2241379310344</v>
      </c>
      <c r="E42" s="6">
        <f t="shared" si="4"/>
        <v>1547.2241379310344</v>
      </c>
      <c r="F42" s="2" t="s">
        <v>113</v>
      </c>
      <c r="G42" s="17"/>
      <c r="H42" s="17"/>
      <c r="I42" s="17"/>
    </row>
    <row r="43" spans="1:9" s="1" customFormat="1" ht="25.5" x14ac:dyDescent="0.2">
      <c r="A43" s="13">
        <v>9</v>
      </c>
      <c r="B43" s="2" t="s">
        <v>120</v>
      </c>
      <c r="C43" s="4">
        <v>1</v>
      </c>
      <c r="D43" s="5">
        <v>7000</v>
      </c>
      <c r="E43" s="6">
        <f t="shared" si="4"/>
        <v>7000</v>
      </c>
      <c r="F43" s="2" t="s">
        <v>121</v>
      </c>
      <c r="G43" s="17"/>
      <c r="H43" s="17"/>
      <c r="I43" s="17"/>
    </row>
    <row r="44" spans="1:9" ht="15.75" x14ac:dyDescent="0.25">
      <c r="A44" s="13"/>
      <c r="B44" s="2"/>
      <c r="C44" s="4"/>
      <c r="D44" s="5"/>
      <c r="E44" s="22">
        <f>SUM(E35:E43)</f>
        <v>16947.46103448276</v>
      </c>
      <c r="F44" s="2" t="s">
        <v>113</v>
      </c>
      <c r="G44" s="17"/>
      <c r="H44" s="17"/>
      <c r="I44" s="17"/>
    </row>
    <row r="45" spans="1:9" ht="15" x14ac:dyDescent="0.25">
      <c r="A45" s="1"/>
      <c r="B45" s="383" t="s">
        <v>115</v>
      </c>
      <c r="C45" s="384"/>
      <c r="D45" s="384"/>
      <c r="E45" s="384"/>
      <c r="F45" s="384"/>
      <c r="G45" s="17"/>
      <c r="H45" s="17"/>
      <c r="I45" s="17"/>
    </row>
    <row r="46" spans="1:9" ht="25.5" x14ac:dyDescent="0.2">
      <c r="A46" s="18" t="s">
        <v>22</v>
      </c>
      <c r="B46" s="3" t="s">
        <v>0</v>
      </c>
      <c r="C46" s="3" t="s">
        <v>1</v>
      </c>
      <c r="D46" s="3" t="s">
        <v>47</v>
      </c>
      <c r="E46" s="3" t="s">
        <v>48</v>
      </c>
      <c r="F46" s="3" t="s">
        <v>49</v>
      </c>
      <c r="G46" s="17"/>
      <c r="H46" s="17"/>
      <c r="I46" s="17"/>
    </row>
    <row r="47" spans="1:9" x14ac:dyDescent="0.2">
      <c r="A47" s="13">
        <v>1</v>
      </c>
      <c r="B47" s="2" t="s">
        <v>97</v>
      </c>
      <c r="C47" s="4">
        <v>1</v>
      </c>
      <c r="D47" s="5">
        <v>1054.684</v>
      </c>
      <c r="E47" s="6">
        <f>C47*D47</f>
        <v>1054.684</v>
      </c>
      <c r="F47" s="2" t="s">
        <v>98</v>
      </c>
      <c r="G47" s="17"/>
      <c r="H47" s="17"/>
      <c r="I47" s="17"/>
    </row>
    <row r="48" spans="1:9" x14ac:dyDescent="0.2">
      <c r="A48" s="13">
        <v>2</v>
      </c>
      <c r="B48" s="2" t="s">
        <v>99</v>
      </c>
      <c r="C48" s="4">
        <v>4</v>
      </c>
      <c r="D48" s="5">
        <v>54.279999999999994</v>
      </c>
      <c r="E48" s="6">
        <f t="shared" ref="E48:E59" si="5">C48*D48</f>
        <v>217.11999999999998</v>
      </c>
      <c r="F48" s="2" t="s">
        <v>98</v>
      </c>
      <c r="G48" s="17"/>
      <c r="H48" s="17"/>
      <c r="I48" s="17"/>
    </row>
    <row r="49" spans="1:9" x14ac:dyDescent="0.2">
      <c r="A49" s="13">
        <v>3</v>
      </c>
      <c r="B49" s="2" t="s">
        <v>100</v>
      </c>
      <c r="C49" s="4">
        <v>1</v>
      </c>
      <c r="D49" s="5">
        <v>3607.2599999999998</v>
      </c>
      <c r="E49" s="6">
        <f t="shared" si="5"/>
        <v>3607.2599999999998</v>
      </c>
      <c r="F49" s="2" t="s">
        <v>98</v>
      </c>
      <c r="G49" s="17"/>
      <c r="H49" s="17"/>
      <c r="I49" s="17"/>
    </row>
    <row r="50" spans="1:9" x14ac:dyDescent="0.2">
      <c r="A50" s="13">
        <v>4</v>
      </c>
      <c r="B50" s="2" t="s">
        <v>101</v>
      </c>
      <c r="C50" s="4">
        <v>1</v>
      </c>
      <c r="D50" s="5">
        <v>2020.1599999999999</v>
      </c>
      <c r="E50" s="6">
        <f t="shared" si="5"/>
        <v>2020.1599999999999</v>
      </c>
      <c r="F50" s="2" t="s">
        <v>98</v>
      </c>
      <c r="G50" s="17"/>
      <c r="H50" s="17"/>
      <c r="I50" s="17"/>
    </row>
    <row r="51" spans="1:9" x14ac:dyDescent="0.2">
      <c r="A51" s="13">
        <v>6</v>
      </c>
      <c r="B51" s="2" t="s">
        <v>102</v>
      </c>
      <c r="C51" s="4">
        <v>2</v>
      </c>
      <c r="D51" s="5">
        <v>590</v>
      </c>
      <c r="E51" s="6">
        <f t="shared" si="5"/>
        <v>1180</v>
      </c>
      <c r="F51" s="2" t="s">
        <v>98</v>
      </c>
      <c r="G51" s="17"/>
      <c r="H51" s="17"/>
      <c r="I51" s="17"/>
    </row>
    <row r="52" spans="1:9" x14ac:dyDescent="0.2">
      <c r="A52" s="13">
        <v>7</v>
      </c>
      <c r="B52" s="2" t="s">
        <v>103</v>
      </c>
      <c r="C52" s="4">
        <v>2</v>
      </c>
      <c r="D52" s="5">
        <v>40.119999999999997</v>
      </c>
      <c r="E52" s="6">
        <f t="shared" si="5"/>
        <v>80.239999999999995</v>
      </c>
      <c r="F52" s="2" t="s">
        <v>98</v>
      </c>
      <c r="G52" s="17"/>
      <c r="H52" s="17"/>
      <c r="I52" s="17"/>
    </row>
    <row r="53" spans="1:9" x14ac:dyDescent="0.2">
      <c r="A53" s="13">
        <v>8</v>
      </c>
      <c r="B53" s="2" t="s">
        <v>104</v>
      </c>
      <c r="C53" s="4">
        <v>4</v>
      </c>
      <c r="D53" s="5">
        <v>23.599999999999998</v>
      </c>
      <c r="E53" s="6">
        <f t="shared" si="5"/>
        <v>94.399999999999991</v>
      </c>
      <c r="F53" s="2" t="s">
        <v>98</v>
      </c>
    </row>
    <row r="54" spans="1:9" x14ac:dyDescent="0.2">
      <c r="A54" s="13">
        <v>9</v>
      </c>
      <c r="B54" s="2" t="s">
        <v>105</v>
      </c>
      <c r="C54" s="4">
        <v>3</v>
      </c>
      <c r="D54" s="5">
        <v>42.48</v>
      </c>
      <c r="E54" s="6">
        <f t="shared" si="5"/>
        <v>127.44</v>
      </c>
      <c r="F54" s="2" t="s">
        <v>98</v>
      </c>
    </row>
    <row r="55" spans="1:9" x14ac:dyDescent="0.2">
      <c r="A55" s="13">
        <v>10</v>
      </c>
      <c r="B55" s="2" t="s">
        <v>106</v>
      </c>
      <c r="C55" s="4">
        <v>5</v>
      </c>
      <c r="D55" s="5">
        <v>57.82</v>
      </c>
      <c r="E55" s="6">
        <f t="shared" si="5"/>
        <v>289.10000000000002</v>
      </c>
      <c r="F55" s="2" t="s">
        <v>98</v>
      </c>
    </row>
    <row r="56" spans="1:9" x14ac:dyDescent="0.2">
      <c r="A56" s="13">
        <v>11</v>
      </c>
      <c r="B56" s="2" t="s">
        <v>107</v>
      </c>
      <c r="C56" s="4">
        <v>1</v>
      </c>
      <c r="D56" s="5">
        <v>311.52</v>
      </c>
      <c r="E56" s="6">
        <f t="shared" si="5"/>
        <v>311.52</v>
      </c>
      <c r="F56" s="2" t="s">
        <v>98</v>
      </c>
    </row>
    <row r="57" spans="1:9" x14ac:dyDescent="0.2">
      <c r="A57" s="13">
        <v>12</v>
      </c>
      <c r="B57" s="2" t="s">
        <v>108</v>
      </c>
      <c r="C57" s="4">
        <v>7</v>
      </c>
      <c r="D57" s="5">
        <v>337.14285714285711</v>
      </c>
      <c r="E57" s="6">
        <f t="shared" si="5"/>
        <v>2360</v>
      </c>
      <c r="F57" s="2" t="s">
        <v>98</v>
      </c>
    </row>
    <row r="58" spans="1:9" s="1" customFormat="1" x14ac:dyDescent="0.2">
      <c r="A58" s="13">
        <v>13</v>
      </c>
      <c r="B58" s="2" t="s">
        <v>109</v>
      </c>
      <c r="C58" s="4">
        <v>4</v>
      </c>
      <c r="D58" s="5">
        <v>79.06</v>
      </c>
      <c r="E58" s="6">
        <f t="shared" ref="E58" si="6">C58*D58</f>
        <v>316.24</v>
      </c>
      <c r="F58" s="2" t="s">
        <v>98</v>
      </c>
    </row>
    <row r="59" spans="1:9" x14ac:dyDescent="0.2">
      <c r="A59" s="13">
        <v>14</v>
      </c>
      <c r="B59" s="2" t="s">
        <v>122</v>
      </c>
      <c r="C59" s="4">
        <v>1</v>
      </c>
      <c r="D59" s="5">
        <v>7000</v>
      </c>
      <c r="E59" s="6">
        <f t="shared" si="5"/>
        <v>7000</v>
      </c>
      <c r="F59" s="2" t="s">
        <v>123</v>
      </c>
    </row>
    <row r="60" spans="1:9" ht="15.75" x14ac:dyDescent="0.25">
      <c r="A60" s="13"/>
      <c r="B60" s="19"/>
      <c r="C60" s="20"/>
      <c r="D60" s="21"/>
      <c r="E60" s="22">
        <f>SUM(E47:E59)</f>
        <v>18658.164000000001</v>
      </c>
      <c r="F60" s="2"/>
    </row>
    <row r="61" spans="1:9" ht="15" x14ac:dyDescent="0.25">
      <c r="A61" s="1"/>
      <c r="B61" s="383" t="s">
        <v>110</v>
      </c>
      <c r="C61" s="384"/>
      <c r="D61" s="384"/>
      <c r="E61" s="384"/>
      <c r="F61" s="384"/>
    </row>
    <row r="62" spans="1:9" ht="25.5" x14ac:dyDescent="0.2">
      <c r="A62" s="18" t="s">
        <v>22</v>
      </c>
      <c r="B62" s="3" t="s">
        <v>0</v>
      </c>
      <c r="C62" s="3" t="s">
        <v>1</v>
      </c>
      <c r="D62" s="3" t="s">
        <v>47</v>
      </c>
      <c r="E62" s="3" t="s">
        <v>48</v>
      </c>
      <c r="F62" s="3" t="s">
        <v>49</v>
      </c>
    </row>
    <row r="63" spans="1:9" x14ac:dyDescent="0.2">
      <c r="A63" s="13">
        <v>1</v>
      </c>
      <c r="B63" s="2" t="s">
        <v>111</v>
      </c>
      <c r="C63" s="4"/>
      <c r="D63" s="5"/>
      <c r="E63" s="6">
        <v>4000</v>
      </c>
      <c r="F63" s="2" t="s">
        <v>98</v>
      </c>
    </row>
    <row r="64" spans="1:9" x14ac:dyDescent="0.2">
      <c r="A64" s="13">
        <v>2</v>
      </c>
      <c r="B64" s="2" t="s">
        <v>80</v>
      </c>
      <c r="C64" s="4">
        <v>2</v>
      </c>
      <c r="D64" s="5">
        <v>1800</v>
      </c>
      <c r="E64" s="6">
        <f t="shared" ref="E64:E65" si="7">C64*D64</f>
        <v>3600</v>
      </c>
      <c r="F64" s="2"/>
    </row>
    <row r="65" spans="1:6" x14ac:dyDescent="0.2">
      <c r="A65" s="13">
        <v>3</v>
      </c>
      <c r="B65" s="2" t="s">
        <v>112</v>
      </c>
      <c r="C65" s="5">
        <v>6</v>
      </c>
      <c r="D65" s="30">
        <v>410</v>
      </c>
      <c r="E65" s="9">
        <f t="shared" si="7"/>
        <v>2460</v>
      </c>
      <c r="F65" s="2" t="s">
        <v>145</v>
      </c>
    </row>
    <row r="66" spans="1:6" ht="15.75" x14ac:dyDescent="0.25">
      <c r="A66" s="13"/>
      <c r="B66" s="2"/>
      <c r="C66" s="5"/>
      <c r="D66" s="5"/>
      <c r="E66" s="26">
        <f>SUM(E63:E65)</f>
        <v>10060</v>
      </c>
      <c r="F66" s="2"/>
    </row>
    <row r="67" spans="1:6" s="1" customFormat="1" ht="15.75" x14ac:dyDescent="0.25">
      <c r="A67" s="12"/>
      <c r="B67" s="24"/>
      <c r="C67" s="7"/>
      <c r="D67" s="8"/>
      <c r="E67" s="25"/>
      <c r="F67" s="24"/>
    </row>
    <row r="68" spans="1:6" s="1" customFormat="1" ht="15" x14ac:dyDescent="0.25">
      <c r="B68" s="383" t="s">
        <v>124</v>
      </c>
      <c r="C68" s="384"/>
      <c r="D68" s="384"/>
      <c r="E68" s="384"/>
      <c r="F68" s="384"/>
    </row>
    <row r="69" spans="1:6" s="1" customFormat="1" ht="25.5" x14ac:dyDescent="0.2">
      <c r="A69" s="18" t="s">
        <v>22</v>
      </c>
      <c r="B69" s="3" t="s">
        <v>0</v>
      </c>
      <c r="C69" s="3" t="s">
        <v>1</v>
      </c>
      <c r="D69" s="3" t="s">
        <v>47</v>
      </c>
      <c r="E69" s="3" t="s">
        <v>48</v>
      </c>
      <c r="F69" s="3" t="s">
        <v>49</v>
      </c>
    </row>
    <row r="70" spans="1:6" s="1" customFormat="1" ht="25.5" x14ac:dyDescent="0.2">
      <c r="A70" s="13">
        <v>1</v>
      </c>
      <c r="B70" s="2" t="s">
        <v>128</v>
      </c>
      <c r="C70" s="4"/>
      <c r="D70" s="5"/>
      <c r="E70" s="6">
        <v>8000</v>
      </c>
      <c r="F70" s="2" t="s">
        <v>131</v>
      </c>
    </row>
    <row r="71" spans="1:6" s="1" customFormat="1" ht="25.5" x14ac:dyDescent="0.2">
      <c r="A71" s="13">
        <v>2</v>
      </c>
      <c r="B71" s="2" t="s">
        <v>129</v>
      </c>
      <c r="C71" s="4"/>
      <c r="D71" s="5"/>
      <c r="E71" s="6">
        <v>4500</v>
      </c>
      <c r="F71" s="2" t="s">
        <v>132</v>
      </c>
    </row>
    <row r="72" spans="1:6" s="1" customFormat="1" ht="25.5" x14ac:dyDescent="0.2">
      <c r="A72" s="13">
        <v>3</v>
      </c>
      <c r="B72" s="2" t="s">
        <v>130</v>
      </c>
      <c r="C72" s="4"/>
      <c r="D72" s="5"/>
      <c r="E72" s="6">
        <v>800</v>
      </c>
      <c r="F72" s="2" t="s">
        <v>133</v>
      </c>
    </row>
    <row r="73" spans="1:6" s="1" customFormat="1" ht="25.5" x14ac:dyDescent="0.2">
      <c r="A73" s="13">
        <v>4</v>
      </c>
      <c r="B73" s="2" t="s">
        <v>134</v>
      </c>
      <c r="C73" s="4"/>
      <c r="D73" s="5"/>
      <c r="E73" s="6">
        <v>12000</v>
      </c>
      <c r="F73" s="2" t="s">
        <v>135</v>
      </c>
    </row>
    <row r="74" spans="1:6" s="1" customFormat="1" x14ac:dyDescent="0.2">
      <c r="A74" s="13">
        <v>5</v>
      </c>
      <c r="B74" s="2" t="s">
        <v>136</v>
      </c>
      <c r="C74" s="4"/>
      <c r="D74" s="5"/>
      <c r="E74" s="6">
        <v>560</v>
      </c>
      <c r="F74" s="2" t="s">
        <v>98</v>
      </c>
    </row>
    <row r="75" spans="1:6" s="1" customFormat="1" x14ac:dyDescent="0.2">
      <c r="A75" s="13">
        <v>6</v>
      </c>
      <c r="B75" s="2" t="s">
        <v>137</v>
      </c>
      <c r="C75" s="4"/>
      <c r="D75" s="5"/>
      <c r="E75" s="6">
        <v>140</v>
      </c>
      <c r="F75" s="2" t="s">
        <v>98</v>
      </c>
    </row>
    <row r="76" spans="1:6" s="1" customFormat="1" x14ac:dyDescent="0.2">
      <c r="A76" s="13">
        <v>6</v>
      </c>
      <c r="B76" s="2" t="s">
        <v>112</v>
      </c>
      <c r="C76" s="5">
        <v>6</v>
      </c>
      <c r="D76" s="30">
        <v>410</v>
      </c>
      <c r="E76" s="9">
        <f t="shared" ref="E76" si="8">C76*D76</f>
        <v>2460</v>
      </c>
      <c r="F76" s="2" t="s">
        <v>145</v>
      </c>
    </row>
    <row r="77" spans="1:6" s="1" customFormat="1" ht="15.75" x14ac:dyDescent="0.25">
      <c r="A77" s="13"/>
      <c r="B77" s="2"/>
      <c r="C77" s="5"/>
      <c r="D77" s="5"/>
      <c r="E77" s="26">
        <f>SUM(E70:E76)</f>
        <v>28460</v>
      </c>
      <c r="F77" s="2"/>
    </row>
    <row r="78" spans="1:6" x14ac:dyDescent="0.2">
      <c r="C78" s="10"/>
      <c r="D78" s="10"/>
      <c r="E78" s="10"/>
      <c r="F78" s="10"/>
    </row>
    <row r="79" spans="1:6" ht="15.75" x14ac:dyDescent="0.25">
      <c r="B79" s="23" t="s">
        <v>141</v>
      </c>
      <c r="C79" s="28"/>
      <c r="D79" s="28"/>
      <c r="E79" s="29">
        <f>(E44+E60+E66+E77)/4</f>
        <v>18531.406258620689</v>
      </c>
      <c r="F79" s="10"/>
    </row>
  </sheetData>
  <mergeCells count="9">
    <mergeCell ref="B68:F68"/>
    <mergeCell ref="B1:F1"/>
    <mergeCell ref="B33:F33"/>
    <mergeCell ref="B45:F45"/>
    <mergeCell ref="B61:F61"/>
    <mergeCell ref="B2:F2"/>
    <mergeCell ref="B14:F14"/>
    <mergeCell ref="B22:F22"/>
    <mergeCell ref="B32:F32"/>
  </mergeCells>
  <pageMargins left="0.70866141732283472" right="0.70866141732283472" top="0.74803149606299213" bottom="0.74803149606299213" header="0.31496062992125984" footer="0.31496062992125984"/>
  <pageSetup paperSize="9" scale="9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rightToLeft="1" zoomScale="160" zoomScaleNormal="160" workbookViewId="0"/>
  </sheetViews>
  <sheetFormatPr defaultRowHeight="14.25" x14ac:dyDescent="0.2"/>
  <sheetData>
    <row r="1" spans="1:1" x14ac:dyDescent="0.2">
      <c r="A1">
        <v>785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74E3F86D58734C7AA1EEF000005FC8B6" ma:contentTypeVersion="1" ma:contentTypeDescription="צור מסמך חדש." ma:contentTypeScope="" ma:versionID="ae5ff37499b070873e287761911273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8da46b6ae811ef844734bd8bf08ae2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726508-E2A0-4B9C-8218-574C9DC7A9FC}"/>
</file>

<file path=customXml/itemProps2.xml><?xml version="1.0" encoding="utf-8"?>
<ds:datastoreItem xmlns:ds="http://schemas.openxmlformats.org/officeDocument/2006/customXml" ds:itemID="{D86EF35F-60EE-43EB-8539-561D596C6A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תקן ציוד - הנחיות להגשת הבקשה</vt:lpstr>
      <vt:lpstr>קטגוריה א - ריהוט לחדרי קבוצות</vt:lpstr>
      <vt:lpstr>קטגוריה ב - ציוד כללי</vt:lpstr>
      <vt:lpstr>טבלאות סיכום</vt:lpstr>
      <vt:lpstr>טבלת פירוט ציוד לסדנאות</vt:lpstr>
      <vt:lpstr>סיסמה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Vadim Ignatiev</dc:creator>
  <cp:lastModifiedBy>הילה ידיד-ברזילי</cp:lastModifiedBy>
  <cp:lastPrinted>2019-08-29T08:00:44Z</cp:lastPrinted>
  <dcterms:created xsi:type="dcterms:W3CDTF">2013-08-02T06:29:35Z</dcterms:created>
  <dcterms:modified xsi:type="dcterms:W3CDTF">2020-11-03T12:16:33Z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443315140</vt:i4>
  </property>
  <property fmtid="{D5CDD505-2E9C-101B-9397-08002B2CF9AE}" pid="3" name="_NewReviewCycle">
    <vt:lpwstr/>
  </property>
  <property fmtid="{D5CDD505-2E9C-101B-9397-08002B2CF9AE}" pid="4" name="_EmailSubject">
    <vt:lpwstr>שולח דואר אלקטרוני: תקן ציוד כללי בסיסי למרכזי יום-סופי  29.8.19 -נעול</vt:lpwstr>
  </property>
  <property fmtid="{D5CDD505-2E9C-101B-9397-08002B2CF9AE}" pid="5" name="_AuthorEmail">
    <vt:lpwstr>00057612@snifim.blroot</vt:lpwstr>
  </property>
  <property fmtid="{D5CDD505-2E9C-101B-9397-08002B2CF9AE}" pid="6" name="_AuthorEmailDisplayName">
    <vt:lpwstr>לאה אירן מולה</vt:lpwstr>
  </property>
  <property fmtid="{D5CDD505-2E9C-101B-9397-08002B2CF9AE}" pid="7" name="_ReviewingToolsShownOnce">
    <vt:lpwstr/>
  </property>
  <property fmtid="{D5CDD505-2E9C-101B-9397-08002B2CF9AE}" pid="8" name="ContentTypeId">
    <vt:lpwstr>0x01010074E3F86D58734C7AA1EEF000005FC8B6</vt:lpwstr>
  </property>
  <property fmtid="{D5CDD505-2E9C-101B-9397-08002B2CF9AE}" pid="9" name="Order">
    <vt:r8>10500</vt:r8>
  </property>
  <property fmtid="{D5CDD505-2E9C-101B-9397-08002B2CF9AE}" pid="10" name="TemplateUrl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</Properties>
</file>