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defaultThemeVersion="166925"/>
  <mc:AlternateContent xmlns:mc="http://schemas.openxmlformats.org/markup-compatibility/2006">
    <mc:Choice Requires="x15">
      <x15ac:absPath xmlns:x15ac="http://schemas.microsoft.com/office/spreadsheetml/2010/11/ac" url="C:\Users\User\Dropbox\קליניקה\ביטוח לאומי\ייעוץ\מעונות יום\תקן התפתחות הילד\"/>
    </mc:Choice>
  </mc:AlternateContent>
  <xr:revisionPtr revIDLastSave="0" documentId="8_{4B485CE8-F311-459C-B54E-8026AA83BD08}" xr6:coauthVersionLast="47" xr6:coauthVersionMax="47" xr10:uidLastSave="{00000000-0000-0000-0000-000000000000}"/>
  <workbookProtection workbookAlgorithmName="SHA-512" workbookHashValue="Bq/AbTrR7YVQhHYhEqzwlBnjuhYUc4SmiKB1mRt5xEsbewfuUOyo5s29j8FRW4OZzp6P/8P1ioKbZENuI4KDsw==" workbookSaltValue="Xy8LShL0LWYDxIE/xJBJ3A==" workbookSpinCount="100000" lockStructure="1"/>
  <bookViews>
    <workbookView xWindow="-120" yWindow="-120" windowWidth="29040" windowHeight="15840" tabRatio="740" firstSheet="9" activeTab="9" xr2:uid="{F6C1E352-D249-4798-9AEB-8499E65F528B}"/>
  </bookViews>
  <sheets>
    <sheet name="פתיח" sheetId="1" r:id="rId1"/>
    <sheet name="שאלון-חובה" sheetId="2" r:id="rId2"/>
    <sheet name="חדר המתנה" sheetId="3" r:id="rId3"/>
    <sheet name="פיזיותרפיה" sheetId="4" r:id="rId4"/>
    <sheet name="ריפוי בעיסוק" sheetId="5" r:id="rId5"/>
    <sheet name="קלינאי תקשורת" sheetId="6" r:id="rId6"/>
    <sheet name="טיפול רגשי" sheetId="7" r:id="rId7"/>
    <sheet name="תרפיה במוסיקה" sheetId="8" r:id="rId8"/>
    <sheet name="חדרי ספח" sheetId="9" r:id="rId9"/>
    <sheet name="לקות מוטורית" sheetId="10" r:id="rId10"/>
    <sheet name="חצר" sheetId="11" r:id="rId11"/>
    <sheet name="הדרכה" sheetId="13" r:id="rId12"/>
    <sheet name="פורמט לועדה - סיכום" sheetId="12"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5" l="1"/>
  <c r="H7" i="5" s="1"/>
  <c r="M40" i="5"/>
  <c r="N40" i="5" s="1"/>
  <c r="G40" i="5"/>
  <c r="H40" i="5" s="1"/>
  <c r="D40" i="5"/>
  <c r="N17" i="6"/>
  <c r="N22" i="6"/>
  <c r="D23" i="6"/>
  <c r="G23" i="6"/>
  <c r="H23" i="6" s="1"/>
  <c r="M23" i="6"/>
  <c r="N23" i="6" s="1"/>
  <c r="M34" i="4"/>
  <c r="N34" i="4" s="1"/>
  <c r="G34" i="4"/>
  <c r="H34" i="4" s="1"/>
  <c r="M22" i="6"/>
  <c r="M21" i="6"/>
  <c r="N21" i="6" s="1"/>
  <c r="M20" i="6"/>
  <c r="G22" i="6"/>
  <c r="H22" i="6" s="1"/>
  <c r="G21" i="6"/>
  <c r="H21" i="6" s="1"/>
  <c r="D22" i="6"/>
  <c r="D21" i="6"/>
  <c r="C22" i="12"/>
  <c r="C21" i="12"/>
  <c r="C20" i="12"/>
  <c r="C19" i="12"/>
  <c r="C18" i="12"/>
  <c r="M39" i="5"/>
  <c r="N39" i="5" s="1"/>
  <c r="G39" i="5"/>
  <c r="H39" i="5" s="1"/>
  <c r="M17" i="6"/>
  <c r="G29" i="4"/>
  <c r="H29" i="4" s="1"/>
  <c r="N29" i="4"/>
  <c r="M27" i="6"/>
  <c r="N27" i="6" s="1"/>
  <c r="D16" i="7"/>
  <c r="G16" i="7"/>
  <c r="H16" i="7" s="1"/>
  <c r="M16" i="7"/>
  <c r="N16" i="7" s="1"/>
  <c r="D33" i="4"/>
  <c r="G33" i="4"/>
  <c r="H33" i="4" s="1"/>
  <c r="M33" i="4"/>
  <c r="N33" i="4" s="1"/>
  <c r="M15" i="7"/>
  <c r="N15" i="7" s="1"/>
  <c r="G15" i="7"/>
  <c r="H15" i="7" s="1"/>
  <c r="D15" i="7"/>
  <c r="D34" i="5"/>
  <c r="G34" i="5"/>
  <c r="H34" i="5" s="1"/>
  <c r="M34" i="5"/>
  <c r="N34" i="5" s="1"/>
  <c r="M13" i="5"/>
  <c r="G13" i="5"/>
  <c r="M11" i="5"/>
  <c r="N11" i="5" s="1"/>
  <c r="G11" i="5"/>
  <c r="H11" i="5" s="1"/>
  <c r="D11" i="5"/>
  <c r="M14" i="5"/>
  <c r="G14" i="5"/>
  <c r="D14" i="5"/>
  <c r="M16" i="5"/>
  <c r="G16" i="5"/>
  <c r="H16" i="5" s="1"/>
  <c r="D16" i="5"/>
  <c r="M15" i="5"/>
  <c r="N15" i="5" s="1"/>
  <c r="G15" i="5"/>
  <c r="D15" i="5"/>
  <c r="D18" i="4"/>
  <c r="G18" i="4"/>
  <c r="H18" i="4" s="1"/>
  <c r="M18" i="4"/>
  <c r="N18" i="4" s="1"/>
  <c r="D22" i="4"/>
  <c r="G22" i="4"/>
  <c r="H22" i="4" s="1"/>
  <c r="M22" i="4"/>
  <c r="N22" i="4" s="1"/>
  <c r="D25" i="5"/>
  <c r="D24" i="5"/>
  <c r="M20" i="5"/>
  <c r="G20" i="5"/>
  <c r="D29" i="4"/>
  <c r="D20" i="5"/>
  <c r="D22" i="5"/>
  <c r="G28" i="4"/>
  <c r="H28" i="4" s="1"/>
  <c r="M28" i="4"/>
  <c r="N28" i="4" s="1"/>
  <c r="M27" i="4"/>
  <c r="N27" i="4" s="1"/>
  <c r="G27" i="4"/>
  <c r="H27" i="4" s="1"/>
  <c r="D26" i="4"/>
  <c r="G26" i="4"/>
  <c r="H26" i="4" s="1"/>
  <c r="M26" i="4"/>
  <c r="N26" i="4" s="1"/>
  <c r="D25" i="4"/>
  <c r="G25" i="4"/>
  <c r="H25" i="4" s="1"/>
  <c r="M25" i="4"/>
  <c r="N25" i="4" s="1"/>
  <c r="D24" i="4"/>
  <c r="G24" i="4"/>
  <c r="H24" i="4" s="1"/>
  <c r="M24" i="4"/>
  <c r="N24" i="4" s="1"/>
  <c r="M16" i="3"/>
  <c r="N16" i="3" s="1"/>
  <c r="G16" i="3"/>
  <c r="H16" i="3" s="1"/>
  <c r="D16" i="3"/>
  <c r="M38" i="5"/>
  <c r="N38" i="5" s="1"/>
  <c r="G38" i="5"/>
  <c r="H38" i="5" s="1"/>
  <c r="G37" i="5"/>
  <c r="H37" i="5" s="1"/>
  <c r="M37" i="5"/>
  <c r="N37" i="5" s="1"/>
  <c r="N16" i="5" l="1"/>
  <c r="H14" i="5"/>
  <c r="N14" i="5"/>
  <c r="H15" i="5"/>
  <c r="M6" i="13"/>
  <c r="M7" i="13"/>
  <c r="M8" i="13"/>
  <c r="M9" i="13"/>
  <c r="H9" i="11"/>
  <c r="H8" i="11"/>
  <c r="H7" i="11"/>
  <c r="H6" i="11"/>
  <c r="H5" i="11"/>
  <c r="N9" i="11"/>
  <c r="N8" i="11"/>
  <c r="N7" i="11"/>
  <c r="N6" i="11"/>
  <c r="N5" i="11"/>
  <c r="F3" i="12"/>
  <c r="C31" i="12" s="1"/>
  <c r="C32" i="12" s="1"/>
  <c r="G11" i="7" l="1"/>
  <c r="H11" i="7" s="1"/>
  <c r="D20" i="8"/>
  <c r="G20" i="8"/>
  <c r="H20" i="8" s="1"/>
  <c r="M20" i="8"/>
  <c r="N20" i="8" s="1"/>
  <c r="D41" i="4"/>
  <c r="G41" i="4"/>
  <c r="H41" i="4" s="1"/>
  <c r="M41" i="4"/>
  <c r="N41" i="4" s="1"/>
  <c r="N31" i="9" l="1"/>
  <c r="E22" i="9"/>
  <c r="H22" i="9"/>
  <c r="I22" i="9" s="1"/>
  <c r="N22" i="9"/>
  <c r="O22" i="9" s="1"/>
  <c r="O31" i="9" l="1"/>
  <c r="E21" i="9"/>
  <c r="H21" i="9"/>
  <c r="I21" i="9" s="1"/>
  <c r="N21" i="9"/>
  <c r="O21" i="9" s="1"/>
  <c r="E20" i="9"/>
  <c r="H20" i="9"/>
  <c r="I20" i="9" s="1"/>
  <c r="N20" i="9"/>
  <c r="O20" i="9" s="1"/>
  <c r="E14" i="9"/>
  <c r="H14" i="9"/>
  <c r="I14" i="9" s="1"/>
  <c r="N14" i="9"/>
  <c r="O14" i="9" s="1"/>
  <c r="E25" i="9"/>
  <c r="H25" i="9"/>
  <c r="I25" i="9" s="1"/>
  <c r="N25" i="9"/>
  <c r="O25" i="9" s="1"/>
  <c r="E26" i="9"/>
  <c r="H26" i="9"/>
  <c r="I26" i="9" s="1"/>
  <c r="N26" i="9"/>
  <c r="O26" i="9" s="1"/>
  <c r="N10" i="9"/>
  <c r="H10" i="9"/>
  <c r="I10" i="9" s="1"/>
  <c r="E10" i="9"/>
  <c r="N11" i="10"/>
  <c r="O11" i="10" s="1"/>
  <c r="N10" i="10"/>
  <c r="O10" i="10" s="1"/>
  <c r="N9" i="10"/>
  <c r="O9" i="10" s="1"/>
  <c r="N8" i="10"/>
  <c r="O8" i="10" s="1"/>
  <c r="N7" i="10"/>
  <c r="O7" i="10" s="1"/>
  <c r="H11" i="10"/>
  <c r="I11" i="10" s="1"/>
  <c r="H10" i="10"/>
  <c r="I10" i="10" s="1"/>
  <c r="H9" i="10"/>
  <c r="I9" i="10" s="1"/>
  <c r="H8" i="10"/>
  <c r="I8" i="10" s="1"/>
  <c r="H7" i="10"/>
  <c r="I7" i="10" s="1"/>
  <c r="E11" i="10"/>
  <c r="E10" i="10"/>
  <c r="E9" i="10"/>
  <c r="E8" i="10"/>
  <c r="M23" i="8"/>
  <c r="N23" i="8" s="1"/>
  <c r="M22" i="8"/>
  <c r="N22" i="8" s="1"/>
  <c r="M21" i="8"/>
  <c r="N21" i="8" s="1"/>
  <c r="M19" i="8"/>
  <c r="N19" i="8" s="1"/>
  <c r="M18" i="8"/>
  <c r="N18" i="8" s="1"/>
  <c r="M17" i="8"/>
  <c r="N17" i="8" s="1"/>
  <c r="M16" i="8"/>
  <c r="N16" i="8" s="1"/>
  <c r="M15" i="8"/>
  <c r="N15" i="8" s="1"/>
  <c r="M14" i="8"/>
  <c r="N14" i="8" s="1"/>
  <c r="M13" i="8"/>
  <c r="N13" i="8" s="1"/>
  <c r="M12" i="8"/>
  <c r="N12" i="8" s="1"/>
  <c r="M11" i="8"/>
  <c r="N11" i="8" s="1"/>
  <c r="M10" i="8"/>
  <c r="N10" i="8" s="1"/>
  <c r="M37" i="7"/>
  <c r="M36" i="7"/>
  <c r="M35" i="7"/>
  <c r="N35" i="7" s="1"/>
  <c r="M34" i="7"/>
  <c r="N34" i="7" s="1"/>
  <c r="M33" i="7"/>
  <c r="M32" i="7"/>
  <c r="N32" i="7" s="1"/>
  <c r="M31" i="7"/>
  <c r="M30" i="7"/>
  <c r="N30" i="7" s="1"/>
  <c r="M29" i="7"/>
  <c r="M28" i="7"/>
  <c r="N28" i="7" s="1"/>
  <c r="M27" i="7"/>
  <c r="M26" i="7"/>
  <c r="M25" i="7"/>
  <c r="M24" i="7"/>
  <c r="N24" i="7" s="1"/>
  <c r="M23" i="7"/>
  <c r="M22" i="7"/>
  <c r="M21" i="7"/>
  <c r="M20" i="7"/>
  <c r="N20" i="7" s="1"/>
  <c r="M19" i="7"/>
  <c r="M18" i="7"/>
  <c r="M17" i="7"/>
  <c r="M14" i="7"/>
  <c r="N14" i="7" s="1"/>
  <c r="M13" i="7"/>
  <c r="M12" i="7"/>
  <c r="M11" i="7"/>
  <c r="N11" i="7" s="1"/>
  <c r="M10" i="7"/>
  <c r="M9" i="7"/>
  <c r="M8" i="7"/>
  <c r="N8" i="7" s="1"/>
  <c r="M14" i="3"/>
  <c r="M13" i="3"/>
  <c r="M11" i="3"/>
  <c r="N11" i="3" s="1"/>
  <c r="M59" i="5"/>
  <c r="M58" i="5"/>
  <c r="M57" i="5"/>
  <c r="M56" i="5"/>
  <c r="M55" i="5"/>
  <c r="M54" i="5"/>
  <c r="M53" i="5"/>
  <c r="M52" i="5"/>
  <c r="M51" i="5"/>
  <c r="M50" i="5"/>
  <c r="N50" i="5" s="1"/>
  <c r="M49" i="5"/>
  <c r="M48" i="5"/>
  <c r="M47" i="5"/>
  <c r="M46" i="5"/>
  <c r="M45" i="5"/>
  <c r="M44" i="5"/>
  <c r="M43" i="5"/>
  <c r="M42" i="5"/>
  <c r="M41" i="5"/>
  <c r="M36" i="5"/>
  <c r="M35" i="5"/>
  <c r="M33" i="5"/>
  <c r="M32" i="5"/>
  <c r="M31" i="5"/>
  <c r="M30" i="5"/>
  <c r="M29" i="5"/>
  <c r="M28" i="5"/>
  <c r="M27" i="5"/>
  <c r="M26" i="5"/>
  <c r="M18" i="5"/>
  <c r="M12" i="5"/>
  <c r="M10" i="5"/>
  <c r="M8" i="5"/>
  <c r="M7" i="5"/>
  <c r="M8" i="4"/>
  <c r="N8" i="4" s="1"/>
  <c r="M21" i="4"/>
  <c r="N21" i="4" s="1"/>
  <c r="M20" i="4"/>
  <c r="N20" i="4" s="1"/>
  <c r="M19" i="4"/>
  <c r="N19" i="4" s="1"/>
  <c r="M17" i="4"/>
  <c r="N17" i="4" s="1"/>
  <c r="M14" i="4"/>
  <c r="N14" i="4" s="1"/>
  <c r="M12" i="4"/>
  <c r="N12" i="4" s="1"/>
  <c r="M36" i="4"/>
  <c r="N36" i="4" s="1"/>
  <c r="M43" i="4"/>
  <c r="N43" i="4" s="1"/>
  <c r="M40" i="4"/>
  <c r="N40" i="4" s="1"/>
  <c r="M39" i="4"/>
  <c r="N39" i="4" s="1"/>
  <c r="M33" i="6"/>
  <c r="N33" i="6" s="1"/>
  <c r="M32" i="6"/>
  <c r="N32" i="6" s="1"/>
  <c r="M31" i="6"/>
  <c r="N31" i="6" s="1"/>
  <c r="M30" i="6"/>
  <c r="N30" i="6" s="1"/>
  <c r="M29" i="6"/>
  <c r="N29" i="6" s="1"/>
  <c r="M15" i="6"/>
  <c r="M14" i="6"/>
  <c r="M13" i="6"/>
  <c r="M12" i="6"/>
  <c r="M10" i="6"/>
  <c r="N10" i="6" s="1"/>
  <c r="G32" i="6"/>
  <c r="H32" i="6" s="1"/>
  <c r="D32" i="6"/>
  <c r="G10" i="6"/>
  <c r="H10" i="6" s="1"/>
  <c r="D10" i="6"/>
  <c r="M7" i="6"/>
  <c r="N7" i="6" s="1"/>
  <c r="G7" i="6"/>
  <c r="H7" i="6" s="1"/>
  <c r="D7" i="6"/>
  <c r="G33" i="6"/>
  <c r="H33" i="6" s="1"/>
  <c r="N25" i="7"/>
  <c r="G25" i="7"/>
  <c r="H25" i="7" s="1"/>
  <c r="D25" i="7"/>
  <c r="G17" i="8"/>
  <c r="H17" i="8" s="1"/>
  <c r="D17" i="8"/>
  <c r="G16" i="8"/>
  <c r="H16" i="8" s="1"/>
  <c r="D16" i="8"/>
  <c r="D30" i="7"/>
  <c r="G30" i="7"/>
  <c r="H30" i="7" s="1"/>
  <c r="G34" i="7"/>
  <c r="H34" i="7" s="1"/>
  <c r="G14" i="7"/>
  <c r="H14" i="7" s="1"/>
  <c r="G9" i="7"/>
  <c r="H9" i="7" s="1"/>
  <c r="G8" i="7"/>
  <c r="H8" i="7" s="1"/>
  <c r="N9" i="7"/>
  <c r="N33" i="7"/>
  <c r="N26" i="7"/>
  <c r="N31" i="7"/>
  <c r="G31" i="7"/>
  <c r="H31" i="7" s="1"/>
  <c r="D31" i="7"/>
  <c r="G23" i="8"/>
  <c r="H23" i="8" s="1"/>
  <c r="D23" i="8"/>
  <c r="G22" i="8"/>
  <c r="H22" i="8" s="1"/>
  <c r="D22" i="8"/>
  <c r="G21" i="8"/>
  <c r="H21" i="8" s="1"/>
  <c r="D21" i="8"/>
  <c r="G19" i="8"/>
  <c r="H19" i="8" s="1"/>
  <c r="D19" i="8"/>
  <c r="G18" i="8"/>
  <c r="H18" i="8" s="1"/>
  <c r="D18" i="8"/>
  <c r="G11" i="8"/>
  <c r="H11" i="8" s="1"/>
  <c r="D11" i="8"/>
  <c r="G37" i="7"/>
  <c r="H37" i="7" s="1"/>
  <c r="D37" i="7"/>
  <c r="G36" i="7"/>
  <c r="H36" i="7" s="1"/>
  <c r="D36" i="7"/>
  <c r="G35" i="7"/>
  <c r="H35" i="7" s="1"/>
  <c r="D35" i="7"/>
  <c r="D34" i="7"/>
  <c r="N27" i="7"/>
  <c r="G27" i="7"/>
  <c r="H27" i="7" s="1"/>
  <c r="D27" i="7"/>
  <c r="G28" i="7"/>
  <c r="H28" i="7" s="1"/>
  <c r="D28" i="7"/>
  <c r="D19" i="7"/>
  <c r="N19" i="7"/>
  <c r="G19" i="7"/>
  <c r="H19" i="7" s="1"/>
  <c r="D20" i="7"/>
  <c r="G20" i="7"/>
  <c r="H20" i="7" s="1"/>
  <c r="D26" i="7"/>
  <c r="G26" i="7"/>
  <c r="H26" i="7" s="1"/>
  <c r="D33" i="7"/>
  <c r="G33" i="7"/>
  <c r="H33" i="7" s="1"/>
  <c r="D14" i="7"/>
  <c r="N18" i="7"/>
  <c r="G18" i="7"/>
  <c r="H18" i="7" s="1"/>
  <c r="D18" i="7"/>
  <c r="G50" i="5"/>
  <c r="D50" i="5"/>
  <c r="D24" i="7"/>
  <c r="G24" i="7"/>
  <c r="H24" i="7" s="1"/>
  <c r="D32" i="7"/>
  <c r="G32" i="7"/>
  <c r="H32" i="7" s="1"/>
  <c r="D9" i="7"/>
  <c r="D11" i="7"/>
  <c r="D8" i="7"/>
  <c r="O10" i="9" l="1"/>
  <c r="N36" i="7"/>
  <c r="N37" i="7"/>
  <c r="N29" i="7" l="1"/>
  <c r="G29" i="7"/>
  <c r="H29" i="7" s="1"/>
  <c r="D29" i="7"/>
  <c r="G23" i="7"/>
  <c r="H23" i="7" s="1"/>
  <c r="D23" i="7"/>
  <c r="G22" i="7"/>
  <c r="H22" i="7" s="1"/>
  <c r="D22" i="7"/>
  <c r="N21" i="7"/>
  <c r="G21" i="7"/>
  <c r="H21" i="7" s="1"/>
  <c r="D21" i="7"/>
  <c r="G43" i="4"/>
  <c r="H43" i="4" s="1"/>
  <c r="G21" i="4"/>
  <c r="H21" i="4" s="1"/>
  <c r="G20" i="4"/>
  <c r="H20" i="4" s="1"/>
  <c r="G19" i="4"/>
  <c r="H19" i="4" s="1"/>
  <c r="G17" i="4"/>
  <c r="H17" i="4" s="1"/>
  <c r="G8" i="4"/>
  <c r="H8" i="4" s="1"/>
  <c r="M16" i="6"/>
  <c r="G16" i="6"/>
  <c r="H16" i="6" s="1"/>
  <c r="D16" i="6"/>
  <c r="N15" i="6"/>
  <c r="G15" i="6"/>
  <c r="H15" i="6" s="1"/>
  <c r="D15" i="6"/>
  <c r="D17" i="6"/>
  <c r="G17" i="6"/>
  <c r="D14" i="6"/>
  <c r="N14" i="6"/>
  <c r="G14" i="6"/>
  <c r="H14" i="6" s="1"/>
  <c r="N13" i="6"/>
  <c r="G13" i="6"/>
  <c r="H13" i="6" s="1"/>
  <c r="D13" i="6"/>
  <c r="G31" i="6"/>
  <c r="H31" i="6" s="1"/>
  <c r="D31" i="6"/>
  <c r="D52" i="5"/>
  <c r="N52" i="5" s="1"/>
  <c r="G52" i="5"/>
  <c r="H52" i="5" s="1"/>
  <c r="G27" i="6"/>
  <c r="H27" i="6" s="1"/>
  <c r="D27" i="6"/>
  <c r="M28" i="6"/>
  <c r="N28" i="6" s="1"/>
  <c r="G28" i="6"/>
  <c r="H28" i="6" s="1"/>
  <c r="D28" i="6"/>
  <c r="D30" i="6"/>
  <c r="G30" i="6"/>
  <c r="H30" i="6" s="1"/>
  <c r="M34" i="6"/>
  <c r="N34" i="6" s="1"/>
  <c r="G34" i="6"/>
  <c r="H34" i="6" s="1"/>
  <c r="D34" i="6"/>
  <c r="D33" i="6"/>
  <c r="G29" i="6"/>
  <c r="H29" i="6" s="1"/>
  <c r="D29" i="6"/>
  <c r="N14" i="3"/>
  <c r="N13" i="3"/>
  <c r="G58" i="5"/>
  <c r="H58" i="5" s="1"/>
  <c r="N45" i="5"/>
  <c r="N32" i="5"/>
  <c r="N27" i="5"/>
  <c r="D32" i="5"/>
  <c r="G32" i="5"/>
  <c r="H32" i="5" s="1"/>
  <c r="D46" i="5"/>
  <c r="N46" i="5" s="1"/>
  <c r="G46" i="5"/>
  <c r="H46" i="5" s="1"/>
  <c r="D45" i="5"/>
  <c r="G45" i="5"/>
  <c r="H45" i="5" s="1"/>
  <c r="D44" i="5"/>
  <c r="N44" i="5" s="1"/>
  <c r="G44" i="5"/>
  <c r="H44" i="5" s="1"/>
  <c r="D43" i="5"/>
  <c r="N43" i="5" s="1"/>
  <c r="G43" i="5"/>
  <c r="H43" i="5" s="1"/>
  <c r="D28" i="5"/>
  <c r="N28" i="5" s="1"/>
  <c r="G28" i="5"/>
  <c r="H28" i="5" s="1"/>
  <c r="D27" i="5"/>
  <c r="G27" i="5"/>
  <c r="H27" i="5" s="1"/>
  <c r="D56" i="5"/>
  <c r="N56" i="5" s="1"/>
  <c r="G56" i="5"/>
  <c r="H56" i="5" l="1"/>
  <c r="N16" i="6"/>
  <c r="N23" i="7"/>
  <c r="N22" i="7"/>
  <c r="D9" i="13" l="1"/>
  <c r="D8" i="13"/>
  <c r="D7" i="13"/>
  <c r="D6" i="13"/>
  <c r="G7" i="13"/>
  <c r="H7" i="13" s="1"/>
  <c r="G8" i="13"/>
  <c r="H8" i="13" s="1"/>
  <c r="G9" i="13"/>
  <c r="H9" i="13" s="1"/>
  <c r="N9" i="13"/>
  <c r="N8" i="13"/>
  <c r="N7" i="13"/>
  <c r="G6" i="13"/>
  <c r="G49" i="5"/>
  <c r="D49" i="5"/>
  <c r="N49" i="5" s="1"/>
  <c r="N48" i="5"/>
  <c r="G48" i="5"/>
  <c r="H48" i="5" s="1"/>
  <c r="D48" i="5"/>
  <c r="G47" i="5"/>
  <c r="D47" i="5"/>
  <c r="N47" i="5" s="1"/>
  <c r="G10" i="5"/>
  <c r="D10" i="5"/>
  <c r="N10" i="5" s="1"/>
  <c r="N59" i="5"/>
  <c r="G59" i="5"/>
  <c r="H59" i="5" s="1"/>
  <c r="D59" i="5"/>
  <c r="D58" i="5"/>
  <c r="G57" i="5"/>
  <c r="D57" i="5"/>
  <c r="N57" i="5" s="1"/>
  <c r="G54" i="5"/>
  <c r="D54" i="5"/>
  <c r="N54" i="5" s="1"/>
  <c r="G53" i="5"/>
  <c r="H53" i="5" s="1"/>
  <c r="D53" i="5"/>
  <c r="N53" i="5" s="1"/>
  <c r="M9" i="5"/>
  <c r="G9" i="5"/>
  <c r="D9" i="5"/>
  <c r="H49" i="5" l="1"/>
  <c r="H10" i="5"/>
  <c r="H57" i="5"/>
  <c r="N58" i="5"/>
  <c r="H47" i="5"/>
  <c r="H54" i="5"/>
  <c r="H9" i="5"/>
  <c r="N9" i="5"/>
  <c r="D10" i="13"/>
  <c r="G10" i="13"/>
  <c r="H10" i="13" s="1"/>
  <c r="M10" i="13"/>
  <c r="N6" i="13"/>
  <c r="H6" i="13"/>
  <c r="G26" i="5"/>
  <c r="D26" i="5"/>
  <c r="N26" i="5" s="1"/>
  <c r="M15" i="4"/>
  <c r="N15" i="4" s="1"/>
  <c r="G15" i="4"/>
  <c r="H15" i="4" s="1"/>
  <c r="D15" i="4"/>
  <c r="G8" i="5"/>
  <c r="D8" i="5"/>
  <c r="N8" i="5" s="1"/>
  <c r="D8" i="4"/>
  <c r="D43" i="4"/>
  <c r="E31" i="9"/>
  <c r="H31" i="9"/>
  <c r="I31" i="9" s="1"/>
  <c r="D11" i="3"/>
  <c r="G11" i="3"/>
  <c r="H11" i="3" s="1"/>
  <c r="D14" i="4"/>
  <c r="G14" i="4"/>
  <c r="H14" i="4" s="1"/>
  <c r="D17" i="4"/>
  <c r="M13" i="4"/>
  <c r="N13" i="4" s="1"/>
  <c r="G13" i="4"/>
  <c r="H13" i="4" s="1"/>
  <c r="D13" i="4"/>
  <c r="D21" i="4"/>
  <c r="D7" i="4"/>
  <c r="M9" i="4"/>
  <c r="N9" i="4" s="1"/>
  <c r="G9" i="4"/>
  <c r="H9" i="4" s="1"/>
  <c r="D9" i="4"/>
  <c r="D12" i="4"/>
  <c r="G12" i="4"/>
  <c r="H12" i="4" s="1"/>
  <c r="D36" i="4"/>
  <c r="G36" i="4"/>
  <c r="H36" i="4" s="1"/>
  <c r="D20" i="4"/>
  <c r="D19" i="4"/>
  <c r="D40" i="4"/>
  <c r="G40" i="4"/>
  <c r="H40" i="4" s="1"/>
  <c r="D39" i="4"/>
  <c r="G39" i="4"/>
  <c r="H39" i="4" s="1"/>
  <c r="M44" i="4"/>
  <c r="N44" i="4" s="1"/>
  <c r="G44" i="4"/>
  <c r="H44" i="4" s="1"/>
  <c r="D44" i="4"/>
  <c r="H26" i="5" l="1"/>
  <c r="H8" i="5"/>
  <c r="N10" i="13"/>
  <c r="D26" i="12"/>
  <c r="D14" i="3"/>
  <c r="G14" i="3"/>
  <c r="H14" i="3" s="1"/>
  <c r="D13" i="3"/>
  <c r="G13" i="3"/>
  <c r="H13" i="3" s="1"/>
  <c r="M17" i="3"/>
  <c r="N17" i="3" s="1"/>
  <c r="G17" i="3"/>
  <c r="H17" i="3" s="1"/>
  <c r="D17" i="3"/>
  <c r="M15" i="3"/>
  <c r="N15" i="3" s="1"/>
  <c r="G15" i="3"/>
  <c r="D15" i="3"/>
  <c r="M12" i="3"/>
  <c r="N12" i="3" s="1"/>
  <c r="G12" i="3"/>
  <c r="H12" i="3" s="1"/>
  <c r="D12" i="3"/>
  <c r="M10" i="3"/>
  <c r="N10" i="3" s="1"/>
  <c r="G10" i="3"/>
  <c r="D10" i="3"/>
  <c r="M9" i="3"/>
  <c r="N9" i="3" s="1"/>
  <c r="G9" i="3"/>
  <c r="D9" i="3"/>
  <c r="M8" i="3"/>
  <c r="G8" i="3"/>
  <c r="D8" i="3"/>
  <c r="M7" i="3"/>
  <c r="G7" i="3"/>
  <c r="D7" i="3"/>
  <c r="M6" i="3"/>
  <c r="N6" i="3" s="1"/>
  <c r="G6" i="3"/>
  <c r="H6" i="3" s="1"/>
  <c r="D6" i="3"/>
  <c r="H8" i="3" l="1"/>
  <c r="N8" i="3"/>
  <c r="N7" i="3"/>
  <c r="H15" i="3"/>
  <c r="H7" i="3"/>
  <c r="H9" i="3"/>
  <c r="H10" i="3"/>
  <c r="D18" i="3"/>
  <c r="M18" i="3"/>
  <c r="D17" i="12" s="1"/>
  <c r="G18" i="3"/>
  <c r="H18" i="3" l="1"/>
  <c r="N18" i="3"/>
  <c r="I9" i="11"/>
  <c r="E9" i="11"/>
  <c r="O8" i="11"/>
  <c r="I8" i="11"/>
  <c r="E8" i="11"/>
  <c r="O7" i="11"/>
  <c r="I7" i="11"/>
  <c r="E7" i="11"/>
  <c r="I6" i="11"/>
  <c r="E6" i="11"/>
  <c r="I5" i="11"/>
  <c r="E5" i="11"/>
  <c r="N13" i="10"/>
  <c r="H13" i="10"/>
  <c r="I13" i="10" s="1"/>
  <c r="E13" i="10"/>
  <c r="N12" i="10"/>
  <c r="H12" i="10"/>
  <c r="I12" i="10" s="1"/>
  <c r="E12" i="10"/>
  <c r="E7" i="10"/>
  <c r="N6" i="10"/>
  <c r="O6" i="10" s="1"/>
  <c r="H6" i="10"/>
  <c r="E6" i="10"/>
  <c r="N32" i="9"/>
  <c r="O32" i="9" s="1"/>
  <c r="H32" i="9"/>
  <c r="I32" i="9" s="1"/>
  <c r="E32" i="9"/>
  <c r="N30" i="9"/>
  <c r="H30" i="9"/>
  <c r="I30" i="9" s="1"/>
  <c r="E30" i="9"/>
  <c r="N29" i="9"/>
  <c r="H29" i="9"/>
  <c r="E29" i="9"/>
  <c r="N27" i="9"/>
  <c r="O27" i="9" s="1"/>
  <c r="H27" i="9"/>
  <c r="I27" i="9" s="1"/>
  <c r="E27" i="9"/>
  <c r="N24" i="9"/>
  <c r="O24" i="9" s="1"/>
  <c r="H24" i="9"/>
  <c r="E24" i="9"/>
  <c r="N23" i="9"/>
  <c r="H23" i="9"/>
  <c r="I23" i="9" s="1"/>
  <c r="E23" i="9"/>
  <c r="N19" i="9"/>
  <c r="O19" i="9" s="1"/>
  <c r="H19" i="9"/>
  <c r="I19" i="9" s="1"/>
  <c r="E19" i="9"/>
  <c r="N18" i="9"/>
  <c r="H18" i="9"/>
  <c r="I18" i="9" s="1"/>
  <c r="E18" i="9"/>
  <c r="N17" i="9"/>
  <c r="H17" i="9"/>
  <c r="I17" i="9" s="1"/>
  <c r="E17" i="9"/>
  <c r="N16" i="9"/>
  <c r="H16" i="9"/>
  <c r="I16" i="9" s="1"/>
  <c r="E16" i="9"/>
  <c r="N15" i="9"/>
  <c r="H15" i="9"/>
  <c r="I15" i="9" s="1"/>
  <c r="E15" i="9"/>
  <c r="N13" i="9"/>
  <c r="H13" i="9"/>
  <c r="I13" i="9" s="1"/>
  <c r="E13" i="9"/>
  <c r="N12" i="9"/>
  <c r="O12" i="9" s="1"/>
  <c r="H12" i="9"/>
  <c r="I12" i="9" s="1"/>
  <c r="E12" i="9"/>
  <c r="N11" i="9"/>
  <c r="H11" i="9"/>
  <c r="E11" i="9"/>
  <c r="N8" i="9"/>
  <c r="H8" i="9"/>
  <c r="E8" i="9"/>
  <c r="N7" i="9"/>
  <c r="H7" i="9"/>
  <c r="I7" i="9" s="1"/>
  <c r="E7" i="9"/>
  <c r="G15" i="8"/>
  <c r="H15" i="8" s="1"/>
  <c r="D15" i="8"/>
  <c r="G14" i="8"/>
  <c r="H14" i="8" s="1"/>
  <c r="D14" i="8"/>
  <c r="G13" i="8"/>
  <c r="H13" i="8" s="1"/>
  <c r="D13" i="8"/>
  <c r="G12" i="8"/>
  <c r="H12" i="8" s="1"/>
  <c r="D12" i="8"/>
  <c r="G10" i="8"/>
  <c r="H10" i="8" s="1"/>
  <c r="D10" i="8"/>
  <c r="M9" i="8"/>
  <c r="N9" i="8" s="1"/>
  <c r="G9" i="8"/>
  <c r="H9" i="8" s="1"/>
  <c r="D9" i="8"/>
  <c r="M8" i="8"/>
  <c r="G8" i="8"/>
  <c r="D8" i="8"/>
  <c r="G17" i="7"/>
  <c r="H17" i="7" s="1"/>
  <c r="D17" i="7"/>
  <c r="N13" i="7"/>
  <c r="G13" i="7"/>
  <c r="H13" i="7" s="1"/>
  <c r="D13" i="7"/>
  <c r="N12" i="7"/>
  <c r="G12" i="7"/>
  <c r="H12" i="7" s="1"/>
  <c r="D12" i="7"/>
  <c r="G10" i="7"/>
  <c r="H10" i="7" s="1"/>
  <c r="D10" i="7"/>
  <c r="M7" i="7"/>
  <c r="G7" i="7"/>
  <c r="H7" i="7" s="1"/>
  <c r="D7" i="7"/>
  <c r="N28" i="9" l="1"/>
  <c r="N9" i="9"/>
  <c r="I8" i="9"/>
  <c r="H9" i="9"/>
  <c r="I11" i="9"/>
  <c r="H28" i="9"/>
  <c r="E9" i="9"/>
  <c r="I24" i="9"/>
  <c r="N10" i="7"/>
  <c r="O9" i="11"/>
  <c r="O6" i="11"/>
  <c r="E10" i="11"/>
  <c r="O16" i="9"/>
  <c r="H33" i="9"/>
  <c r="O11" i="9"/>
  <c r="C33" i="12"/>
  <c r="N10" i="11"/>
  <c r="O5" i="11"/>
  <c r="H10" i="11"/>
  <c r="I10" i="11" s="1"/>
  <c r="O13" i="10"/>
  <c r="O12" i="10"/>
  <c r="E14" i="10"/>
  <c r="H14" i="10"/>
  <c r="I14" i="10" s="1"/>
  <c r="N14" i="10"/>
  <c r="I6" i="10"/>
  <c r="O15" i="9"/>
  <c r="G24" i="8"/>
  <c r="H24" i="8" s="1"/>
  <c r="N17" i="7"/>
  <c r="D38" i="7"/>
  <c r="O13" i="9"/>
  <c r="O17" i="9"/>
  <c r="O30" i="9"/>
  <c r="O8" i="9"/>
  <c r="E33" i="9"/>
  <c r="E28" i="9"/>
  <c r="O18" i="9"/>
  <c r="O23" i="9"/>
  <c r="O7" i="9"/>
  <c r="O29" i="9"/>
  <c r="N33" i="9"/>
  <c r="I29" i="9"/>
  <c r="D24" i="8"/>
  <c r="M24" i="8"/>
  <c r="N8" i="8"/>
  <c r="H8" i="8"/>
  <c r="M38" i="7"/>
  <c r="K42" i="7" s="1"/>
  <c r="D21" i="12" s="1"/>
  <c r="N7" i="7"/>
  <c r="G38" i="7"/>
  <c r="F42" i="7" s="1"/>
  <c r="O10" i="11" l="1"/>
  <c r="D25" i="12"/>
  <c r="O14" i="10"/>
  <c r="D24" i="12"/>
  <c r="F27" i="8"/>
  <c r="E34" i="9"/>
  <c r="H34" i="9"/>
  <c r="I34" i="9" s="1"/>
  <c r="N34" i="9"/>
  <c r="O34" i="9" s="1"/>
  <c r="L37" i="9"/>
  <c r="D23" i="12" s="1"/>
  <c r="L41" i="9"/>
  <c r="K27" i="8"/>
  <c r="D22" i="12" s="1"/>
  <c r="N24" i="8"/>
  <c r="H38" i="7"/>
  <c r="N38" i="7"/>
  <c r="M36" i="6"/>
  <c r="N36" i="6" s="1"/>
  <c r="G36" i="6"/>
  <c r="H36" i="6" s="1"/>
  <c r="D36" i="6"/>
  <c r="M35" i="6"/>
  <c r="N35" i="6" s="1"/>
  <c r="G35" i="6"/>
  <c r="H35" i="6" s="1"/>
  <c r="D35" i="6"/>
  <c r="M26" i="6"/>
  <c r="N26" i="6" s="1"/>
  <c r="G26" i="6"/>
  <c r="H26" i="6" s="1"/>
  <c r="D26" i="6"/>
  <c r="M25" i="6"/>
  <c r="G25" i="6"/>
  <c r="H25" i="6" s="1"/>
  <c r="D25" i="6"/>
  <c r="M24" i="6"/>
  <c r="G24" i="6"/>
  <c r="H24" i="6" s="1"/>
  <c r="D24" i="6"/>
  <c r="G20" i="6"/>
  <c r="H20" i="6" s="1"/>
  <c r="D20" i="6"/>
  <c r="M19" i="6"/>
  <c r="G19" i="6"/>
  <c r="H19" i="6" s="1"/>
  <c r="D19" i="6"/>
  <c r="M18" i="6"/>
  <c r="G18" i="6"/>
  <c r="H18" i="6" s="1"/>
  <c r="D18" i="6"/>
  <c r="G12" i="6"/>
  <c r="H12" i="6" s="1"/>
  <c r="D12" i="6"/>
  <c r="M11" i="6"/>
  <c r="G11" i="6"/>
  <c r="H11" i="6" s="1"/>
  <c r="D11" i="6"/>
  <c r="M9" i="6"/>
  <c r="G9" i="6"/>
  <c r="H9" i="6" s="1"/>
  <c r="D9" i="6"/>
  <c r="M8" i="6"/>
  <c r="G8" i="6"/>
  <c r="H8" i="6" s="1"/>
  <c r="D8" i="6"/>
  <c r="G41" i="5"/>
  <c r="D41" i="5"/>
  <c r="N41" i="5" s="1"/>
  <c r="G51" i="5"/>
  <c r="D51" i="5"/>
  <c r="N51" i="5" s="1"/>
  <c r="N55" i="5"/>
  <c r="G55" i="5"/>
  <c r="H55" i="5" s="1"/>
  <c r="D55" i="5"/>
  <c r="G42" i="5"/>
  <c r="D42" i="5"/>
  <c r="G36" i="5"/>
  <c r="H36" i="5" s="1"/>
  <c r="D36" i="5"/>
  <c r="G35" i="5"/>
  <c r="D35" i="5"/>
  <c r="G33" i="5"/>
  <c r="H33" i="5" s="1"/>
  <c r="D33" i="5"/>
  <c r="G31" i="5"/>
  <c r="D31" i="5"/>
  <c r="G30" i="5"/>
  <c r="H30" i="5" s="1"/>
  <c r="D30" i="5"/>
  <c r="G29" i="5"/>
  <c r="D29" i="5"/>
  <c r="N29" i="5" s="1"/>
  <c r="M25" i="5"/>
  <c r="N25" i="5" s="1"/>
  <c r="G25" i="5"/>
  <c r="H25" i="5" s="1"/>
  <c r="M24" i="5"/>
  <c r="G24" i="5"/>
  <c r="H24" i="5" s="1"/>
  <c r="M23" i="5"/>
  <c r="G23" i="5"/>
  <c r="D23" i="5"/>
  <c r="M22" i="5"/>
  <c r="G22" i="5"/>
  <c r="H22" i="5" s="1"/>
  <c r="M21" i="5"/>
  <c r="G21" i="5"/>
  <c r="D21" i="5"/>
  <c r="M19" i="5"/>
  <c r="G19" i="5"/>
  <c r="D19" i="5"/>
  <c r="G18" i="5"/>
  <c r="H18" i="5" s="1"/>
  <c r="D18" i="5"/>
  <c r="N18" i="5" s="1"/>
  <c r="M17" i="5"/>
  <c r="G17" i="5"/>
  <c r="D17" i="5"/>
  <c r="G12" i="5"/>
  <c r="D12" i="5"/>
  <c r="N12" i="5" s="1"/>
  <c r="D7" i="5"/>
  <c r="M42" i="4"/>
  <c r="N42" i="4" s="1"/>
  <c r="G42" i="4"/>
  <c r="H42" i="4" s="1"/>
  <c r="D42" i="4"/>
  <c r="M38" i="4"/>
  <c r="N38" i="4" s="1"/>
  <c r="G38" i="4"/>
  <c r="H38" i="4" s="1"/>
  <c r="D38" i="4"/>
  <c r="M37" i="4"/>
  <c r="N37" i="4" s="1"/>
  <c r="G37" i="4"/>
  <c r="H37" i="4" s="1"/>
  <c r="D37" i="4"/>
  <c r="M35" i="4"/>
  <c r="N35" i="4" s="1"/>
  <c r="G35" i="4"/>
  <c r="H35" i="4" s="1"/>
  <c r="D35" i="4"/>
  <c r="M32" i="4"/>
  <c r="N32" i="4" s="1"/>
  <c r="G32" i="4"/>
  <c r="H32" i="4" s="1"/>
  <c r="D32" i="4"/>
  <c r="M31" i="4"/>
  <c r="N31" i="4" s="1"/>
  <c r="G31" i="4"/>
  <c r="H31" i="4" s="1"/>
  <c r="D31" i="4"/>
  <c r="M30" i="4"/>
  <c r="N30" i="4" s="1"/>
  <c r="G30" i="4"/>
  <c r="H30" i="4" s="1"/>
  <c r="D30" i="4"/>
  <c r="M23" i="4"/>
  <c r="N23" i="4" s="1"/>
  <c r="G23" i="4"/>
  <c r="H23" i="4" s="1"/>
  <c r="D23" i="4"/>
  <c r="M16" i="4"/>
  <c r="N16" i="4" s="1"/>
  <c r="G16" i="4"/>
  <c r="H16" i="4" s="1"/>
  <c r="D16" i="4"/>
  <c r="M11" i="4"/>
  <c r="N11" i="4" s="1"/>
  <c r="G11" i="4"/>
  <c r="H11" i="4" s="1"/>
  <c r="D11" i="4"/>
  <c r="M10" i="4"/>
  <c r="N10" i="4" s="1"/>
  <c r="G10" i="4"/>
  <c r="H10" i="4" s="1"/>
  <c r="D10" i="4"/>
  <c r="M7" i="4"/>
  <c r="N7" i="4" s="1"/>
  <c r="G7" i="4"/>
  <c r="H7" i="4" s="1"/>
  <c r="H19" i="5" l="1"/>
  <c r="N19" i="5"/>
  <c r="H51" i="5"/>
  <c r="H29" i="5"/>
  <c r="H35" i="5"/>
  <c r="H17" i="5"/>
  <c r="H23" i="5"/>
  <c r="N17" i="5"/>
  <c r="H31" i="5"/>
  <c r="H42" i="5"/>
  <c r="H41" i="5"/>
  <c r="H21" i="5"/>
  <c r="H12" i="5"/>
  <c r="N12" i="6"/>
  <c r="N19" i="6"/>
  <c r="N20" i="6"/>
  <c r="N22" i="5"/>
  <c r="N33" i="5"/>
  <c r="N30" i="5"/>
  <c r="N42" i="5"/>
  <c r="N35" i="5"/>
  <c r="N24" i="5"/>
  <c r="N21" i="5"/>
  <c r="N31" i="5"/>
  <c r="N23" i="5"/>
  <c r="N36" i="5"/>
  <c r="N18" i="6"/>
  <c r="N9" i="6"/>
  <c r="N24" i="6"/>
  <c r="D37" i="6"/>
  <c r="N11" i="6"/>
  <c r="N25" i="6"/>
  <c r="M37" i="6"/>
  <c r="N8" i="6"/>
  <c r="G37" i="6"/>
  <c r="D60" i="5"/>
  <c r="G60" i="5"/>
  <c r="F64" i="5" s="1"/>
  <c r="N7" i="5"/>
  <c r="M60" i="5"/>
  <c r="D45" i="4"/>
  <c r="M45" i="4"/>
  <c r="N45" i="4" s="1"/>
  <c r="G45" i="4"/>
  <c r="H45" i="4" s="1"/>
  <c r="K41" i="6" l="1"/>
  <c r="D20" i="12" s="1"/>
  <c r="N37" i="6"/>
  <c r="H37" i="6"/>
  <c r="F41" i="6"/>
  <c r="H60" i="5"/>
  <c r="K64" i="5"/>
  <c r="D19" i="12" s="1"/>
  <c r="N60" i="5"/>
  <c r="F49" i="4"/>
  <c r="K49" i="4"/>
  <c r="D18" i="12" s="1"/>
  <c r="D27" i="12" l="1"/>
  <c r="D32" i="12" s="1"/>
  <c r="D31" i="12" l="1"/>
  <c r="D33" i="12" s="1"/>
</calcChain>
</file>

<file path=xl/sharedStrings.xml><?xml version="1.0" encoding="utf-8"?>
<sst xmlns="http://schemas.openxmlformats.org/spreadsheetml/2006/main" count="554" uniqueCount="298">
  <si>
    <t>תוכן ענינים - תקן</t>
  </si>
  <si>
    <t>ה מ ו ס ד    ל ב י ט ו ח    ל א ו  מ י</t>
  </si>
  <si>
    <t>קרנות הביטוח הלאומי</t>
  </si>
  <si>
    <t>הקרן לפיתוח שירותים לנכים</t>
  </si>
  <si>
    <t>תקן הצטיידות יחידות להתפתחות הילד - נובמבר 2022</t>
  </si>
  <si>
    <t>רקע כללי:</t>
  </si>
  <si>
    <t xml:space="preserve">תקן זה מיועד ליחידות להתפתחות הילד המוכרות על ידי משרד הבריאות. הציוד מיועד לחדרי טיפול למקצועות הבריאות לטיפול בילדים עם עיכוב התפתחותי לפי הגדרת משרד הבריאות. גילאי הילדים המטופלים מלידה עד גיל תשע בהתאם לחוק בריאות ממלכתי. מרכזים המטפלים בילדים עם נכויות מוטוריות מורכבות  נדרש ציוד יחודי נוסף.
</t>
  </si>
  <si>
    <t xml:space="preserve">הגדרות ותנאי סף לקבלת סיוע בהצטיידות: 
</t>
  </si>
  <si>
    <r>
      <rPr>
        <b/>
        <sz val="12"/>
        <color theme="1"/>
        <rFont val="Arial"/>
        <family val="2"/>
      </rPr>
      <t xml:space="preserve">נגישות - </t>
    </r>
    <r>
      <rPr>
        <sz val="12"/>
        <color theme="1"/>
        <rFont val="Arial"/>
        <family val="2"/>
      </rPr>
      <t xml:space="preserve">
 על המבנה להיות נגיש מבחינת השירות ומבחינה פיזית לאנשים עם מוגבלות.
</t>
    </r>
  </si>
  <si>
    <r>
      <rPr>
        <b/>
        <sz val="12"/>
        <color theme="1"/>
        <rFont val="Arial"/>
        <family val="2"/>
      </rPr>
      <t xml:space="preserve">כוח אדם טיפולי- </t>
    </r>
    <r>
      <rPr>
        <sz val="12"/>
        <color theme="1"/>
        <rFont val="Arial"/>
        <family val="2"/>
      </rPr>
      <t xml:space="preserve">
נדרש מינימום של </t>
    </r>
    <r>
      <rPr>
        <b/>
        <sz val="12"/>
        <color theme="1"/>
        <rFont val="Arial"/>
        <family val="2"/>
      </rPr>
      <t>20 שעות שבועיות</t>
    </r>
    <r>
      <rPr>
        <sz val="12"/>
        <color theme="1"/>
        <rFont val="Arial"/>
        <family val="2"/>
      </rPr>
      <t xml:space="preserve"> לתחום טיפול במקצועות הבריאות - ריפוי בעיסוק, פיזיותרפיה, קלינאי תקשורת ותרפיה רגשית.
</t>
    </r>
  </si>
  <si>
    <r>
      <rPr>
        <b/>
        <sz val="12"/>
        <color theme="1"/>
        <rFont val="Arial"/>
        <family val="2"/>
      </rPr>
      <t>חדרי טיפול -</t>
    </r>
    <r>
      <rPr>
        <sz val="12"/>
        <color theme="1"/>
        <rFont val="Arial"/>
        <family val="2"/>
      </rPr>
      <t xml:space="preserve">
גודל מינימלי של חדר טיפול פרטני קטן - 12-16 מ"ר
גודל מינמלי של חדר טיפול פרטני גדול לטיפול הכולל תנועה במרחב  - 20 מ"ר.
</t>
    </r>
  </si>
  <si>
    <r>
      <rPr>
        <b/>
        <sz val="12"/>
        <color theme="1"/>
        <rFont val="Arial"/>
        <family val="2"/>
      </rPr>
      <t xml:space="preserve">היקף ההצטיידות - </t>
    </r>
    <r>
      <rPr>
        <sz val="12"/>
        <color theme="1"/>
        <rFont val="Arial"/>
        <family val="2"/>
      </rPr>
      <t xml:space="preserve">
היקף ההצטיידות מותנה במספר חדרי הטיפול לכל מקצוע טיפולי, אפשרויות אחסון הקיימות במרכז הטיפולי, מספר שעות הטיפול בכל אחד ממקצועות הבריאות.
תינתן תוספת של 50% על כל חדר טיפול נוסף בכל אחד מהתחומי הטיפול.
תוספת למרכזים המטפלים בילדים עם לקות מוטורית מורכבת תינתן למרכזים המטפלים בלפחות 10 אחוז מהילדים, יש להביא אישור על מספר הילדים עם לקות מוטורית מהמכון להתפתחות הילד שנותן הגגה רפואית למרכז או מהרופא ההתפתחותי של היחידה. 
</t>
    </r>
  </si>
  <si>
    <r>
      <rPr>
        <b/>
        <sz val="12"/>
        <color theme="1"/>
        <rFont val="Arial"/>
        <family val="2"/>
      </rPr>
      <t xml:space="preserve">הליך ההצטיידות - </t>
    </r>
    <r>
      <rPr>
        <sz val="12"/>
        <color theme="1"/>
        <rFont val="Arial"/>
        <family val="2"/>
      </rPr>
      <t xml:space="preserve">
על המסגרת המבקשת להציג רציונל מקצועי לבקשה, תיאור האוכלוסיה המטופלת במסגרת , הקף השעות הטיפוליות ומספר חדרי הטיפול בכל תחום. 
יש להביא אישור של משרד הבריאות של הכרה ביחידה להפתחות הילד.
את הליך הביצוע תלווה ועדת היגוי שתאשר את הפריטים הנרכשים.
ברכישה של ציוד לפי התקן ובטווח המחירים של התקן אין צורך להביא הצעות מחיר. במידה וישנם המרות של ציוד, יש להביא שתי הצעות מחיר לציוד המבוקש. המרה תתבצע באישור נציג של המוסד לביטוח לאומי. 
</t>
    </r>
  </si>
  <si>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</si>
  <si>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שאלון למילוי ע"י הגוף - חובה</t>
  </si>
  <si>
    <t>תאריך הגשת הבקשה:</t>
  </si>
  <si>
    <t>שם הגוף המבקש:</t>
  </si>
  <si>
    <t>ח.פ. הגוף המבקש:</t>
  </si>
  <si>
    <t>כתובת הגוף המבקש:</t>
  </si>
  <si>
    <t>איש קשר:</t>
  </si>
  <si>
    <t>מייל איש קשר:</t>
  </si>
  <si>
    <t>שם היחידה:</t>
  </si>
  <si>
    <t>כתובת היחידה:</t>
  </si>
  <si>
    <t>אוכלוסיית היעד:</t>
  </si>
  <si>
    <t>האם יש אישור משרד הבריאות?</t>
  </si>
  <si>
    <t>שעות טיפול כ"א טיפולי:</t>
  </si>
  <si>
    <t>האם קיבלתם סיוע קודם?</t>
  </si>
  <si>
    <t>אם כן באיזה שנה?</t>
  </si>
  <si>
    <t>דירוג סוציואקונומי של הישוב (לבחור):</t>
  </si>
  <si>
    <t>גיליון הסיכום מתמלא אוטומטית</t>
  </si>
  <si>
    <t>חדר המתנה</t>
  </si>
  <si>
    <t>יש למלא רק את העמודה בצבע הבא:</t>
  </si>
  <si>
    <t>תקן</t>
  </si>
  <si>
    <t>בקשת הגוף</t>
  </si>
  <si>
    <t>אישור הרכז</t>
  </si>
  <si>
    <t>פריט</t>
  </si>
  <si>
    <t>כמות תקן</t>
  </si>
  <si>
    <t>עלות ליחידה כולל מע"מ</t>
  </si>
  <si>
    <t>סך עלות כולל מע"מ</t>
  </si>
  <si>
    <t>כמות מבוקשת</t>
  </si>
  <si>
    <t>תקציב מבוקש</t>
  </si>
  <si>
    <t>סטייה מהתקן</t>
  </si>
  <si>
    <t>הערות הגוף</t>
  </si>
  <si>
    <t>המלצת הרכז</t>
  </si>
  <si>
    <t>כמות מאושרת</t>
  </si>
  <si>
    <t>תקציב מאושר</t>
  </si>
  <si>
    <t>הערות הרכז</t>
  </si>
  <si>
    <t>כסאות לחדר המתנה</t>
  </si>
  <si>
    <t>שולחן נמוך לחדר המתנה</t>
  </si>
  <si>
    <t>שולחן לילדים + 4 כסאות</t>
  </si>
  <si>
    <t xml:space="preserve">ארון אחסון </t>
  </si>
  <si>
    <t>ארון כוורת</t>
  </si>
  <si>
    <t>וילונות</t>
  </si>
  <si>
    <t>משחקי הרכבה (סכום גלובלי)</t>
  </si>
  <si>
    <t>ספרי ילדים</t>
  </si>
  <si>
    <t>ארונית מעמד לספרים</t>
  </si>
  <si>
    <t>לוח פעילות לקיר</t>
  </si>
  <si>
    <t>בית משחק מעץ</t>
  </si>
  <si>
    <t>שולחן החתלה</t>
  </si>
  <si>
    <t>סה"כ ציוד כללי</t>
  </si>
  <si>
    <t>חדר פיזיותרפיה (חדר גדול)</t>
  </si>
  <si>
    <t>עבור כמה חדרים מוגשת הבקשה?</t>
  </si>
  <si>
    <t>עבור כמה חדרים מאושרת הבקשה?</t>
  </si>
  <si>
    <t xml:space="preserve">כאשר הבקשה מוגשת עבור יותר מחדר אחד, שאר החדרים יאושרו ע"פ 50% מסך עלות חדר בודד ולפי אישור הרכז. </t>
  </si>
  <si>
    <r>
      <t xml:space="preserve"> </t>
    </r>
    <r>
      <rPr>
        <b/>
        <sz val="14"/>
        <rFont val="Arial"/>
        <family val="2"/>
      </rPr>
      <t>יש למלא עבור כמה חדרים מוגשת הבקשה, וכמות מבוקשת עבור חדר אחד בלבד</t>
    </r>
    <r>
      <rPr>
        <sz val="14"/>
        <rFont val="Arial"/>
        <family val="2"/>
      </rPr>
      <t>!</t>
    </r>
  </si>
  <si>
    <t>תקן לחדר אחד</t>
  </si>
  <si>
    <t>בקשת הגוף לחדר אחד</t>
  </si>
  <si>
    <t>אישור הרכז לחדר אחד</t>
  </si>
  <si>
    <t>פריטים</t>
  </si>
  <si>
    <t>כמות מבוקשת עבור חדר בודד</t>
  </si>
  <si>
    <t>כמות מאושרת עבור חדר בודד</t>
  </si>
  <si>
    <t>תקציב מאושר עבור חדר בודד</t>
  </si>
  <si>
    <t>מזרונים טיפוליים</t>
  </si>
  <si>
    <t>נקודת תליה כולל הרכבה</t>
  </si>
  <si>
    <t>מגוון סוגי כדורים (סכום גלובלי)</t>
  </si>
  <si>
    <t>משאבה חשמלית לכדורים</t>
  </si>
  <si>
    <t>גלילים בגדלים שונים (סכום גלובלי)</t>
  </si>
  <si>
    <t>כריות שונות כמו: פיתה, פילאטיס, תמיכה ועוד (סכום לגלובלי)</t>
  </si>
  <si>
    <t>עזרים לתרגול שיווי משקל כמו: לוח שיווי משקל, מסלול, קורות (סכום גלובלי)</t>
  </si>
  <si>
    <t xml:space="preserve">עזרים לטיפול מוטורי אישי וקבוצתי כמו: גומיות, טבעות, מצנח, מקלות, שקיות שעועית, קונוסים, כדורים, טרבנד, טרפלסט, משקולות לידיים ולרגלים (סכום גלובלי) </t>
  </si>
  <si>
    <t xml:space="preserve">מסלול שיווי משקל </t>
  </si>
  <si>
    <t>סולם שבדי כולל התקנה</t>
  </si>
  <si>
    <t xml:space="preserve">ספסל שבדי </t>
  </si>
  <si>
    <t>סולם חבלים מרובע לטיפוס</t>
  </si>
  <si>
    <t>מקבילים</t>
  </si>
  <si>
    <t>מדרגות שיקומיות מעץ</t>
  </si>
  <si>
    <t>שרפרפי עץ 5 שלבים</t>
  </si>
  <si>
    <t>לוח שיווי משקל</t>
  </si>
  <si>
    <t>עגלה לאימון הליכה</t>
  </si>
  <si>
    <t>סקוטר מרופד</t>
  </si>
  <si>
    <t>טרמפולינה עם רשת 140 ס"מ</t>
  </si>
  <si>
    <t>מנהרת זחילה מתקפלת</t>
  </si>
  <si>
    <t>חבית טיפולית</t>
  </si>
  <si>
    <t>צלחת ווסטיבולרית</t>
  </si>
  <si>
    <t>בריכת כדורים + כדורים</t>
  </si>
  <si>
    <t>משחקים לטיפול (גריה, מרחב, תפיסה, קוגניציה) (סכום גלובלי)</t>
  </si>
  <si>
    <t>אבחון Movement ABC2</t>
  </si>
  <si>
    <t>אבחון Peabody -
 Developmental Motor Scale</t>
  </si>
  <si>
    <t xml:space="preserve">AIMS אבחון </t>
  </si>
  <si>
    <t>PEABODY </t>
  </si>
  <si>
    <t>מחשב נייח כולל: מסך, מקלדת, 
עכבר, מערכת הפעלה</t>
  </si>
  <si>
    <t xml:space="preserve">מראה קבועה לקיר לא שבירה עם ווילון </t>
  </si>
  <si>
    <t>מראה ניידת לא שבירה עם מסגרת עץ</t>
  </si>
  <si>
    <t>לוח לבד לקיר</t>
  </si>
  <si>
    <t>כסא למטפל</t>
  </si>
  <si>
    <t>שולחן למטפל</t>
  </si>
  <si>
    <t>כסא לילד</t>
  </si>
  <si>
    <t>מדף אחסון לציוד גדול תלוי</t>
  </si>
  <si>
    <t>ארון אחסון ציוד</t>
  </si>
  <si>
    <t>ארון אחסון עם מגירות לציוד קטן</t>
  </si>
  <si>
    <t>סה"כ עלות משוערת כולל מע"מ</t>
  </si>
  <si>
    <t>סה"כ לכל החדרים</t>
  </si>
  <si>
    <t>אישור הרכז לכל החדרים</t>
  </si>
  <si>
    <t>חדר ריפוי בעיסוק - חדר קטן</t>
  </si>
  <si>
    <r>
      <rPr>
        <b/>
        <sz val="14"/>
        <rFont val="Arial"/>
        <family val="2"/>
      </rPr>
      <t>יש למלא עבור כמה חדרים מוגשת הבקשה, וכמות מבוקשת עבור חדר אחד בלבד</t>
    </r>
    <r>
      <rPr>
        <sz val="14"/>
        <rFont val="Arial"/>
        <family val="2"/>
      </rPr>
      <t>!</t>
    </r>
  </si>
  <si>
    <t>נדנדות (סכום גלובלי)</t>
  </si>
  <si>
    <t>ערסל בד</t>
  </si>
  <si>
    <t>חבית קשיחה מרופדת</t>
  </si>
  <si>
    <t>צלחת וסטיבולרית</t>
  </si>
  <si>
    <t xml:space="preserve">עזרים לטיפול מוטורי אישי וקבוצתי כמו: גומיות, טבעות, מצנח, מקלות, שקיות שעועית, קונוסים, כדורים, טרבנד, טרפלסט (סכום גלובלי) </t>
  </si>
  <si>
    <t>אביזרים לתרגול והפעלת כף היד (סכום גלובלי)</t>
  </si>
  <si>
    <t>אביזרי תחושה וגריה (סכום גלובלי)</t>
  </si>
  <si>
    <t>משחקי תפיסה (סכום גלובלי)</t>
  </si>
  <si>
    <t>משחקי מרחב, בנייה והרכבה (סכום גלובלי)</t>
  </si>
  <si>
    <t>משחקי חשיבה ואסטרטגיה (סכום גלובלי)</t>
  </si>
  <si>
    <t>משחקי ריצפה קבוצתיים ענקיים כמו: איקס עיגול, סולמות וחבלים (סכום גלובלי)</t>
  </si>
  <si>
    <t>אבחון VMI - Beery - Buktenica</t>
  </si>
  <si>
    <t>Motor-Free Visual אבחון   Percep Test (MVPT-4)</t>
  </si>
  <si>
    <t>אבחון פרופיל סנסורי</t>
  </si>
  <si>
    <t xml:space="preserve">אבחון Bruininks </t>
  </si>
  <si>
    <t>Early Learning אבחון Accomplishment Profile (E-LAP) Kit</t>
  </si>
  <si>
    <t>BRIEF אבחון</t>
  </si>
  <si>
    <t>אבחון MAP</t>
  </si>
  <si>
    <t>מחשב ניד</t>
  </si>
  <si>
    <t>מחשב נייח כולל: מסך, מקלדת, עכבר, מערכת הפעלה</t>
  </si>
  <si>
    <t xml:space="preserve">ipad 10.2 64GB 9th generation + מגן </t>
  </si>
  <si>
    <t>סטיילוס לאייפד</t>
  </si>
  <si>
    <t>קונסולות משחק</t>
  </si>
  <si>
    <t>מסך טלויזיה והתקנה (להפעלת קונסולת המשחק)</t>
  </si>
  <si>
    <t>לוח מחיק נייד</t>
  </si>
  <si>
    <t>כסא טלסקופי מתכוונן לילד</t>
  </si>
  <si>
    <t>שולחן לטיפולים</t>
  </si>
  <si>
    <t>שולחן טלסקופי מתכוונן</t>
  </si>
  <si>
    <t xml:space="preserve">שולחן חשמלי </t>
  </si>
  <si>
    <t>חדר קלינאי/ת תקשורת</t>
  </si>
  <si>
    <t>כאשר הבקשה מוגשת עבור יותר מחדר אחד, שאר החדרים יאושרו ע"פ 50% מסך עלות חדר בודד ולפי אישור הרכז.</t>
  </si>
  <si>
    <t>סך עלות  כולל מע"מ</t>
  </si>
  <si>
    <t>חבילת משחקים טיפוליים, ייעודים לפיתוח שפה, היגויי ואבחנה שמיעתית (סכום גלובלי)</t>
  </si>
  <si>
    <t>משחקי חשיבה ושפה (סכום גלובלי)</t>
  </si>
  <si>
    <t>אביזרים למוטוריקת פה ותחושה (סכום גלובלי)</t>
  </si>
  <si>
    <t>כלי נגינה לפיתוח אבחנה שמיעתית (סכום גלובלי)</t>
  </si>
  <si>
    <t>אביזרים למשחק דימיון ומשחק סימבולי (סכום גלובלי)</t>
  </si>
  <si>
    <t>ספרים לפיתוח שפה (סכום גלובלי)</t>
  </si>
  <si>
    <t>אפליקציות תת"ח לאייפד  (סכום גלובלי)</t>
  </si>
  <si>
    <t>מחשב נייח כולל: מסך, מקלדת, עכבר, מערכת הפעלה.</t>
  </si>
  <si>
    <t xml:space="preserve">תוכנת גריד למחשב </t>
  </si>
  <si>
    <t xml:space="preserve">אבחון PLS4 </t>
  </si>
  <si>
    <t xml:space="preserve">אבחון כצנברגר </t>
  </si>
  <si>
    <t>מבחן תבור לאוצר מילים</t>
  </si>
  <si>
    <t>מבחן גורלניק</t>
  </si>
  <si>
    <t>מבחן היגוי</t>
  </si>
  <si>
    <t>מבחן מעש"ה</t>
  </si>
  <si>
    <t xml:space="preserve">מדפסת </t>
  </si>
  <si>
    <t>מכונת למינציה</t>
  </si>
  <si>
    <t>שטיח רצפה</t>
  </si>
  <si>
    <t>מכלי אחסון למשחקים</t>
  </si>
  <si>
    <t>ארונית לספרים</t>
  </si>
  <si>
    <t>חדר טיפול רגשי בהבעה/יצירה/אומנות</t>
  </si>
  <si>
    <t>כן לציור</t>
  </si>
  <si>
    <t>ארנית לייבוש ציורים</t>
  </si>
  <si>
    <t xml:space="preserve">שולחן מים </t>
  </si>
  <si>
    <t>שולחן חול</t>
  </si>
  <si>
    <t>מינאטורות (סכום גלובלי)</t>
  </si>
  <si>
    <t>מבנה תיאטרון בובות</t>
  </si>
  <si>
    <t>מגוון בובות תיאטרון (סכום גלובלי)</t>
  </si>
  <si>
    <t>תחפושות ואביזרי תחפושות (סכום גלובלי)</t>
  </si>
  <si>
    <t xml:space="preserve">בית בובות + אביזרים </t>
  </si>
  <si>
    <t>משחקי דימיון (סכום גלובלי)</t>
  </si>
  <si>
    <t>קלפים טיפוליים (סכום גלובלי)</t>
  </si>
  <si>
    <t>ספרים (סכום גלובלי)</t>
  </si>
  <si>
    <t>משחקים בתנועה (סכום גלובלי)</t>
  </si>
  <si>
    <t>מתקן לגליל לנייר</t>
  </si>
  <si>
    <t>רמקול נייד אלחוטי</t>
  </si>
  <si>
    <t xml:space="preserve">פופים </t>
  </si>
  <si>
    <t>חדר תרפיה במוסיקה</t>
  </si>
  <si>
    <r>
      <t xml:space="preserve">ינתן במרכזים שבהם יש </t>
    </r>
    <r>
      <rPr>
        <b/>
        <sz val="14"/>
        <rFont val="Arial"/>
        <family val="2"/>
      </rPr>
      <t>מטפל באמצעות מוזיקה וחדר מיועד לטיפול.</t>
    </r>
  </si>
  <si>
    <t>אורגן</t>
  </si>
  <si>
    <t>גיטרה אקוסטית</t>
  </si>
  <si>
    <t>פעמוני רוח</t>
  </si>
  <si>
    <t xml:space="preserve">סוגי תופים שונים כמו: דרבוקה, תופי קונגוס, תוף אקיינוס (סכום גלובלי) </t>
  </si>
  <si>
    <t>דג'מבה</t>
  </si>
  <si>
    <t xml:space="preserve">קסילופון </t>
  </si>
  <si>
    <t>מגוון כלי מוזיקה קטנים לקבוצות טיפולים (סכום גלובלי)</t>
  </si>
  <si>
    <t>בידורית + רמקול</t>
  </si>
  <si>
    <t>חדר ספח- משחקיה טיפולית, סנוזלן וחדר תצפית</t>
  </si>
  <si>
    <t>עבור כמה חדרי תצפית מוגשת הבקשה?</t>
  </si>
  <si>
    <t>עבור כמה חדרי תצפית  מאושרת הבקשה?</t>
  </si>
  <si>
    <r>
      <rPr>
        <b/>
        <sz val="14"/>
        <rFont val="Arial"/>
        <family val="2"/>
      </rPr>
      <t>רלוונטי רק לחדר תצפית -</t>
    </r>
    <r>
      <rPr>
        <sz val="14"/>
        <rFont val="Arial"/>
        <family val="2"/>
      </rPr>
      <t xml:space="preserve"> כאשר הבקשה מוגשת עבור יותר מחדר אחד, שאר החדרים יאושרו ע"פ 50% מסך עלות חדר בודד ולפי אישור הרכז.</t>
    </r>
  </si>
  <si>
    <t>נושא</t>
  </si>
  <si>
    <t>משחקיה טיפולית</t>
  </si>
  <si>
    <t>משחקים שונים (סכום גלובלי)</t>
  </si>
  <si>
    <t>סה"כ עלות משחקיה טיפולית</t>
  </si>
  <si>
    <t xml:space="preserve">חדר סנוזלן
</t>
  </si>
  <si>
    <t>מקרן ייעודי לחדר סנוזלן</t>
  </si>
  <si>
    <t>עמוד בועות עם אבזור</t>
  </si>
  <si>
    <t>כדור מראות + זרקוק</t>
  </si>
  <si>
    <t xml:space="preserve">זרקור אפקטים לחדר סנוזלן </t>
  </si>
  <si>
    <t>מתרגם קול לאור</t>
  </si>
  <si>
    <t>יער סיבים אופטיפיים תלוי</t>
  </si>
  <si>
    <t>בריכת כדורים אינטראקטיבית</t>
  </si>
  <si>
    <t>פוף כרית</t>
  </si>
  <si>
    <t>תוף פנטאם אינטראאקטיבי</t>
  </si>
  <si>
    <t>תאורת לד היקפי</t>
  </si>
  <si>
    <t>מנהרת אורות לד</t>
  </si>
  <si>
    <t>מקרן כוכבים ליזר</t>
  </si>
  <si>
    <t>ריפוד קירות ורצפה במזרונים (מחיר למ"ר)</t>
  </si>
  <si>
    <t xml:space="preserve">מערכת שמע מותאמת לחדר </t>
  </si>
  <si>
    <t>מערכת חשמל מותאמת - 
כולל - מתגים והתקנה</t>
  </si>
  <si>
    <t>ערכה טקטילית ואביזרי גריה</t>
  </si>
  <si>
    <t>ארון איחסון לעזרים</t>
  </si>
  <si>
    <t>התקנת ציוד בחדר סנוזלן</t>
  </si>
  <si>
    <t>סה"כ עלות סנוזלן</t>
  </si>
  <si>
    <t>חדר תצפית</t>
  </si>
  <si>
    <t>שולחן</t>
  </si>
  <si>
    <t>כסא להורה ולמטפל</t>
  </si>
  <si>
    <t>טלוויזיה במעגל סגור לצפייה בטיפול</t>
  </si>
  <si>
    <t>שטיח</t>
  </si>
  <si>
    <t>סה"כ עלות חדר תצפית</t>
  </si>
  <si>
    <t>סנוזלן:</t>
  </si>
  <si>
    <t>חלל החדר יהיה 20 מ"מ מינימום, מינימום פעילות של 15 ש"ש ייעודיות לטיפול בסנוזלן.</t>
  </si>
  <si>
    <t>הטיפול יעשה על ידי איש מקצוע שעבר הכשרה מוכרת ומתאימה לטיפול בסנוזלן מעבר למצבת כוח האדם במסגרת  הטיפולית.</t>
  </si>
  <si>
    <t>התקנת מערכת מיזוג ואוורור מתאימה תהיה באחריות המסגרת.</t>
  </si>
  <si>
    <t>משחקיה טיפולית:</t>
  </si>
  <si>
    <t>המשחקיה להשאלה תהיה פתוחה למטופלים בהתאם להפניית איש מקצוע. יהיה בה מגוון של משחקים בתחומים שונים.</t>
  </si>
  <si>
    <t>הקמת המשחקי מותנית במקום אחסון מתאים למשחקים, תקן יעודי לאיש מקצוע שיהיה אחראי על המשחקיה וניהול מסודר של מערך ההשאלה.</t>
  </si>
  <si>
    <t>תוספת לילדים עם לקות מוטורית</t>
  </si>
  <si>
    <t>תוספת למרכזים המטפלים בילדים עם לקות מוטורית מורכבת  לפחות 10% מהילדים במרכז - יש להביא לכך אישור</t>
  </si>
  <si>
    <t xml:space="preserve">בקשת הגוף </t>
  </si>
  <si>
    <t xml:space="preserve">אישור הרכז </t>
  </si>
  <si>
    <t xml:space="preserve">כמות מבוקשת </t>
  </si>
  <si>
    <t xml:space="preserve">תקציב מבוקש </t>
  </si>
  <si>
    <t xml:space="preserve">כמות מאושרת </t>
  </si>
  <si>
    <t>פיזיותרפיה</t>
  </si>
  <si>
    <t>הליכונים (סכום גלובלי)</t>
  </si>
  <si>
    <t>עמידון אקטיבי כולל שולחן וגלגלים</t>
  </si>
  <si>
    <t>ריפוי בעיסוק</t>
  </si>
  <si>
    <t>עכברים ייחודיים    (סכום גלובלי)</t>
  </si>
  <si>
    <t>מקלדות ייחודיות     (סכום גלובלי)</t>
  </si>
  <si>
    <t>מתגים ומתאמי מתגים (סכום גלובלי)</t>
  </si>
  <si>
    <t>זרועות למתגים ולטאבלט (סכום גלובלי)</t>
  </si>
  <si>
    <t>קלינאי תקשורת</t>
  </si>
  <si>
    <t>מתגים (סכום גלובלי)</t>
  </si>
  <si>
    <t>פלטים קוליים (סכום גלובלי)</t>
  </si>
  <si>
    <t>מתקני חצר</t>
  </si>
  <si>
    <t>מתקן חצר כולל - מגלשה, סולם, מדרגות, מנהרת זחילה</t>
  </si>
  <si>
    <t>מתקן מוזיקלי</t>
  </si>
  <si>
    <t>מתקן נדנדה מתכת</t>
  </si>
  <si>
    <t>דמות קפיץ</t>
  </si>
  <si>
    <t>משטח בטיחות מתחת למתקנים-250 ₪ למ"ר</t>
  </si>
  <si>
    <t xml:space="preserve">על המתקנים  להיות מותאמים לגודל החצר. </t>
  </si>
  <si>
    <t>יש להביא בפני ועדת ההיגוי את תוכנית ההעמדה של מתקני החצר כולל שטחי הבטיחות הנדרשים.</t>
  </si>
  <si>
    <t>באחריות המסגרת להכשיר את השטח ולדאוג להצללה מתאימה.</t>
  </si>
  <si>
    <t>.התקן כולל משטח בטיחות מתחת למתקנים בתוספת שטחי הבטיחות הנדרשים</t>
  </si>
  <si>
    <t>הדרכה צוותי מקצועות הבריאות</t>
  </si>
  <si>
    <t>כמות תקן בשעות</t>
  </si>
  <si>
    <t xml:space="preserve">הדרכה עבור צוות הריפוי בעיסוק </t>
  </si>
  <si>
    <t>הדרכה עבור צוות הפיזיותרפיה</t>
  </si>
  <si>
    <t>הדרכה עבור צוות קלינאיות התקשורת</t>
  </si>
  <si>
    <t>הדרכה עבור צוות טיפול באומנות</t>
  </si>
  <si>
    <t>הנחיות:</t>
  </si>
  <si>
    <t xml:space="preserve">עבור כל מקצוע ניתן לבקש עד 30 שעות הדרכה </t>
  </si>
  <si>
    <r>
      <t>פורמט ההדרכה יכול להיות</t>
    </r>
    <r>
      <rPr>
        <b/>
        <sz val="16"/>
        <color theme="1"/>
        <rFont val="Arial"/>
        <family val="2"/>
      </rPr>
      <t xml:space="preserve"> פנים אל פנים</t>
    </r>
    <r>
      <rPr>
        <sz val="16"/>
        <color theme="1"/>
        <rFont val="Arial"/>
        <family val="2"/>
      </rPr>
      <t xml:space="preserve"> או בהדרכה </t>
    </r>
    <r>
      <rPr>
        <b/>
        <sz val="16"/>
        <color theme="1"/>
        <rFont val="Arial"/>
        <family val="2"/>
      </rPr>
      <t>מקוונת</t>
    </r>
  </si>
  <si>
    <r>
      <t>פורמט ההדרכה יכול להיות כהדרכה</t>
    </r>
    <r>
      <rPr>
        <b/>
        <sz val="16"/>
        <color theme="1"/>
        <rFont val="Arial"/>
        <family val="2"/>
      </rPr>
      <t xml:space="preserve"> פרטנית</t>
    </r>
    <r>
      <rPr>
        <sz val="16"/>
        <color theme="1"/>
        <rFont val="Arial"/>
        <family val="2"/>
      </rPr>
      <t xml:space="preserve"> או </t>
    </r>
    <r>
      <rPr>
        <b/>
        <sz val="16"/>
        <color theme="1"/>
        <rFont val="Arial"/>
        <family val="2"/>
      </rPr>
      <t>קבוצתית</t>
    </r>
  </si>
  <si>
    <r>
      <t xml:space="preserve">ניתן לקבל את ההדרכה רק </t>
    </r>
    <r>
      <rPr>
        <b/>
        <sz val="16"/>
        <color theme="1"/>
        <rFont val="Arial"/>
        <family val="2"/>
      </rPr>
      <t>מאנשי צוות חיצוניים שאינם מועסקים במסגרת</t>
    </r>
    <r>
      <rPr>
        <sz val="16"/>
        <color theme="1"/>
        <rFont val="Arial"/>
        <family val="2"/>
      </rPr>
      <t xml:space="preserve"> ובעלי שמונה שנות ניסיון ומעלה</t>
    </r>
  </si>
  <si>
    <r>
      <t>על ההדרכה</t>
    </r>
    <r>
      <rPr>
        <b/>
        <sz val="16"/>
        <color theme="1"/>
        <rFont val="Arial"/>
        <family val="2"/>
      </rPr>
      <t xml:space="preserve"> להסתיים עד שנה מסיום רכישת הציוד</t>
    </r>
  </si>
  <si>
    <r>
      <t xml:space="preserve">יש להגיש </t>
    </r>
    <r>
      <rPr>
        <b/>
        <sz val="16"/>
        <color theme="1"/>
        <rFont val="Arial"/>
        <family val="2"/>
      </rPr>
      <t>תוכנית הדרכה מפורטת</t>
    </r>
    <r>
      <rPr>
        <sz val="16"/>
        <color theme="1"/>
        <rFont val="Arial"/>
        <family val="2"/>
      </rPr>
      <t xml:space="preserve"> עבור כל מקצוע מבוקש</t>
    </r>
  </si>
  <si>
    <t>סיכום בקשה להצטיידות - מעונות יום שיקומיים</t>
  </si>
  <si>
    <t>דירוג אשכול סוציואקונומי:</t>
  </si>
  <si>
    <t/>
  </si>
  <si>
    <t>סה"כ תקציב מבוקש</t>
  </si>
  <si>
    <t>קטגוריה</t>
  </si>
  <si>
    <t>מספר חדרים/כיתות</t>
  </si>
  <si>
    <t>סך הכל כולל מע"מ</t>
  </si>
  <si>
    <t>-</t>
  </si>
  <si>
    <t>חדר פיזיותרפיה</t>
  </si>
  <si>
    <t>חדר ריפוי בעיסוק</t>
  </si>
  <si>
    <t>חדר קלינאי תקשורת</t>
  </si>
  <si>
    <t>חדר טיפול רגשי</t>
  </si>
  <si>
    <t>חדרי ספח</t>
  </si>
  <si>
    <t>הדרכה</t>
  </si>
  <si>
    <t>סה"כ בקשה</t>
  </si>
  <si>
    <t>אחוז מימון מקסימלי לפי דירוג אשכול</t>
  </si>
  <si>
    <t>גורם מממן</t>
  </si>
  <si>
    <t>אחוז מימון</t>
  </si>
  <si>
    <t xml:space="preserve">סכום מימון </t>
  </si>
  <si>
    <t>אחוז מימון מקסימלי ביטוח לאומי</t>
  </si>
  <si>
    <t>מימון עצמי</t>
  </si>
  <si>
    <t>סה"כ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</si>
</sst>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quot;₪&quot;\ #,##0"/>
    <numFmt numFmtId="167" formatCode="0.0%"/>
  </numFmts>
  <fonts count="24">
    <font>
      <sz val="11"/>
      <color theme="1"/>
      <name val="Calibri"/>
      <family val="2"/>
      <charset val="177"/>
      <scheme val="minor"/>
    </font>
    <font>
      <sz val="11"/>
      <color theme="1"/>
      <name val="Calibri"/>
      <family val="2"/>
      <charset val="177"/>
      <scheme val="minor"/>
    </font>
    <font>
      <u/>
      <sz val="11"/>
      <color theme="10"/>
      <name val="Calibri"/>
      <family val="2"/>
      <charset val="177"/>
      <scheme val="minor"/>
    </font>
    <font>
      <b/>
      <sz val="11"/>
      <color theme="1"/>
      <name val="Calibri"/>
      <family val="2"/>
      <scheme val="minor"/>
    </font>
    <font>
      <u/>
      <sz val="11"/>
      <color theme="10"/>
      <name val="Arial"/>
      <family val="2"/>
      <charset val="177"/>
    </font>
    <font>
      <b/>
      <sz val="14"/>
      <color theme="1"/>
      <name val="Arial"/>
      <family val="2"/>
    </font>
    <font>
      <sz val="14"/>
      <color theme="1"/>
      <name val="Arial"/>
      <family val="2"/>
    </font>
    <font>
      <sz val="11"/>
      <color theme="1"/>
      <name val="Arial"/>
      <family val="2"/>
    </font>
    <font>
      <sz val="12"/>
      <color theme="1"/>
      <name val="Arial"/>
      <family val="2"/>
    </font>
    <font>
      <sz val="14"/>
      <name val="Arial"/>
      <family val="2"/>
    </font>
    <font>
      <b/>
      <sz val="14"/>
      <name val="Arial"/>
      <family val="2"/>
    </font>
    <font>
      <b/>
      <sz val="22"/>
      <color theme="1"/>
      <name val="Arial"/>
      <family val="2"/>
    </font>
    <font>
      <b/>
      <sz val="12"/>
      <color theme="1"/>
      <name val="Arial"/>
      <family val="2"/>
    </font>
    <font>
      <sz val="16"/>
      <color theme="1"/>
      <name val="Arial"/>
      <family val="2"/>
    </font>
    <font>
      <b/>
      <sz val="11"/>
      <color theme="1"/>
      <name val="Arial"/>
      <family val="2"/>
    </font>
    <font>
      <u/>
      <sz val="11"/>
      <color theme="10"/>
      <name val="Arial"/>
      <family val="2"/>
    </font>
    <font>
      <b/>
      <sz val="26"/>
      <color theme="1"/>
      <name val="Arial"/>
      <family val="2"/>
    </font>
    <font>
      <b/>
      <sz val="18"/>
      <color theme="1"/>
      <name val="Arial"/>
      <family val="2"/>
    </font>
    <font>
      <b/>
      <sz val="16"/>
      <color theme="1"/>
      <name val="Arial"/>
      <family val="2"/>
    </font>
    <font>
      <b/>
      <sz val="22"/>
      <name val="Arial"/>
      <family val="2"/>
    </font>
    <font>
      <b/>
      <u/>
      <sz val="15"/>
      <color theme="1"/>
      <name val="Arial"/>
      <family val="2"/>
    </font>
    <font>
      <b/>
      <u/>
      <sz val="12"/>
      <color theme="1"/>
      <name val="Arial"/>
      <family val="2"/>
    </font>
    <font>
      <sz val="16"/>
      <color theme="1"/>
      <name val="Calibri"/>
      <family val="2"/>
      <charset val="177"/>
      <scheme val="minor"/>
    </font>
    <font>
      <sz val="12"/>
      <color theme="1"/>
      <name val="Calibri"/>
      <family val="2"/>
      <charset val="177"/>
      <scheme val="minor"/>
    </font>
  </fonts>
  <fills count="9">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CCC"/>
        <bgColor indexed="64"/>
      </patternFill>
    </fill>
  </fills>
  <borders count="5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277">
    <xf numFmtId="0" fontId="0" fillId="0" borderId="0" xfId="0"/>
    <xf numFmtId="0" fontId="3" fillId="5" borderId="0" xfId="0" applyFont="1" applyFill="1" applyProtection="1">
      <protection locked="0"/>
    </xf>
    <xf numFmtId="0" fontId="0" fillId="0" borderId="0" xfId="0" applyAlignment="1">
      <alignment horizontal="center"/>
    </xf>
    <xf numFmtId="0" fontId="5" fillId="0" borderId="0" xfId="0" applyFont="1" applyAlignment="1" applyProtection="1">
      <alignment horizontal="right"/>
      <protection locked="0"/>
    </xf>
    <xf numFmtId="1" fontId="6" fillId="4" borderId="29" xfId="0" applyNumberFormat="1" applyFont="1" applyFill="1" applyBorder="1" applyProtection="1">
      <protection locked="0"/>
    </xf>
    <xf numFmtId="3" fontId="7" fillId="0" borderId="0" xfId="0" applyNumberFormat="1" applyFont="1" applyProtection="1">
      <protection locked="0"/>
    </xf>
    <xf numFmtId="0" fontId="7" fillId="0" borderId="0" xfId="0" applyFont="1" applyProtection="1">
      <protection locked="0"/>
    </xf>
    <xf numFmtId="0" fontId="5" fillId="0" borderId="0" xfId="0" applyFont="1" applyProtection="1">
      <protection locked="0"/>
    </xf>
    <xf numFmtId="0" fontId="6" fillId="0" borderId="0" xfId="0" applyFont="1" applyAlignment="1" applyProtection="1">
      <alignment horizontal="left"/>
      <protection locked="0"/>
    </xf>
    <xf numFmtId="1" fontId="6" fillId="0" borderId="29" xfId="0" applyNumberFormat="1" applyFont="1" applyBorder="1" applyProtection="1">
      <protection locked="0"/>
    </xf>
    <xf numFmtId="0" fontId="7" fillId="0" borderId="0" xfId="0" applyFont="1"/>
    <xf numFmtId="3"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top" wrapText="1"/>
      <protection locked="0"/>
    </xf>
    <xf numFmtId="0" fontId="9" fillId="0" borderId="0" xfId="0" applyFont="1" applyAlignment="1" applyProtection="1">
      <alignment horizontal="right" readingOrder="2"/>
      <protection locked="0"/>
    </xf>
    <xf numFmtId="0" fontId="8" fillId="0" borderId="0" xfId="0" applyFont="1" applyAlignment="1" applyProtection="1">
      <alignment horizontal="center" vertical="top" wrapText="1"/>
      <protection locked="0"/>
    </xf>
    <xf numFmtId="0" fontId="7" fillId="0" borderId="4" xfId="0" applyFont="1" applyBorder="1"/>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8" xfId="0" applyFont="1" applyFill="1" applyBorder="1" applyAlignment="1">
      <alignment horizontal="center" vertical="center" wrapText="1" readingOrder="2"/>
    </xf>
    <xf numFmtId="0" fontId="12" fillId="3" borderId="9" xfId="0" applyFont="1" applyFill="1" applyBorder="1" applyAlignment="1">
      <alignment horizontal="center" vertical="center" wrapText="1" readingOrder="2"/>
    </xf>
    <xf numFmtId="10" fontId="12" fillId="3" borderId="9" xfId="0" applyNumberFormat="1" applyFont="1" applyFill="1" applyBorder="1" applyAlignment="1">
      <alignment horizontal="center" vertical="center" wrapText="1"/>
    </xf>
    <xf numFmtId="0" fontId="12" fillId="0" borderId="0" xfId="0" applyFont="1"/>
    <xf numFmtId="0" fontId="6" fillId="0" borderId="9" xfId="0" applyFont="1" applyBorder="1"/>
    <xf numFmtId="0" fontId="6" fillId="0" borderId="9" xfId="0" applyFont="1" applyBorder="1" applyAlignment="1">
      <alignment horizontal="right" vertical="center"/>
    </xf>
    <xf numFmtId="3" fontId="6" fillId="0" borderId="9" xfId="0" applyNumberFormat="1" applyFont="1" applyBorder="1" applyAlignment="1">
      <alignment horizontal="right" vertical="center"/>
    </xf>
    <xf numFmtId="1" fontId="6" fillId="4" borderId="8" xfId="0" applyNumberFormat="1" applyFont="1" applyFill="1" applyBorder="1" applyProtection="1">
      <protection locked="0"/>
    </xf>
    <xf numFmtId="10" fontId="6" fillId="0" borderId="9" xfId="0" applyNumberFormat="1" applyFont="1" applyBorder="1"/>
    <xf numFmtId="166" fontId="6" fillId="0" borderId="10" xfId="0" applyNumberFormat="1" applyFont="1" applyBorder="1" applyProtection="1">
      <protection locked="0"/>
    </xf>
    <xf numFmtId="1" fontId="6" fillId="0" borderId="8" xfId="0" applyNumberFormat="1" applyFont="1" applyBorder="1" applyProtection="1">
      <protection locked="0"/>
    </xf>
    <xf numFmtId="1" fontId="6" fillId="0" borderId="9" xfId="0" applyNumberFormat="1" applyFont="1" applyBorder="1" applyAlignment="1" applyProtection="1">
      <alignment horizontal="right"/>
      <protection locked="0"/>
    </xf>
    <xf numFmtId="0" fontId="6" fillId="0" borderId="9" xfId="0" applyFont="1" applyBorder="1" applyAlignment="1">
      <alignment wrapText="1"/>
    </xf>
    <xf numFmtId="0" fontId="9" fillId="0" borderId="9" xfId="0" applyFont="1" applyBorder="1" applyAlignment="1">
      <alignment wrapText="1"/>
    </xf>
    <xf numFmtId="0" fontId="9" fillId="0" borderId="9" xfId="0" applyFont="1" applyBorder="1" applyAlignment="1">
      <alignment horizontal="right" vertical="center"/>
    </xf>
    <xf numFmtId="0" fontId="7" fillId="0" borderId="15" xfId="0" applyFont="1" applyBorder="1" applyProtection="1">
      <protection locked="0"/>
    </xf>
    <xf numFmtId="0" fontId="5" fillId="2" borderId="16" xfId="0" applyFont="1" applyFill="1" applyBorder="1" applyAlignment="1" applyProtection="1">
      <alignment wrapText="1"/>
      <protection locked="0"/>
    </xf>
    <xf numFmtId="166" fontId="5" fillId="2" borderId="17" xfId="0" applyNumberFormat="1" applyFont="1" applyFill="1" applyBorder="1" applyAlignment="1">
      <alignment wrapText="1"/>
    </xf>
    <xf numFmtId="0" fontId="5" fillId="2" borderId="14" xfId="0" applyFont="1" applyFill="1" applyBorder="1" applyAlignment="1" applyProtection="1">
      <alignment wrapText="1"/>
      <protection locked="0"/>
    </xf>
    <xf numFmtId="0" fontId="6" fillId="0" borderId="15" xfId="0" applyFont="1" applyBorder="1" applyProtection="1">
      <protection locked="0"/>
    </xf>
    <xf numFmtId="166" fontId="5" fillId="2" borderId="17" xfId="0" applyNumberFormat="1" applyFont="1" applyFill="1" applyBorder="1" applyAlignment="1" applyProtection="1">
      <alignment wrapText="1"/>
      <protection locked="0"/>
    </xf>
    <xf numFmtId="10" fontId="5" fillId="2" borderId="17" xfId="0" applyNumberFormat="1" applyFont="1" applyFill="1" applyBorder="1" applyAlignment="1">
      <alignment wrapText="1"/>
    </xf>
    <xf numFmtId="165" fontId="7" fillId="0" borderId="0" xfId="1" applyNumberFormat="1" applyFont="1" applyProtection="1">
      <protection locked="0"/>
    </xf>
    <xf numFmtId="0" fontId="6" fillId="0" borderId="0" xfId="0" applyFont="1" applyProtection="1">
      <protection locked="0"/>
    </xf>
    <xf numFmtId="3" fontId="6" fillId="0" borderId="0" xfId="0" applyNumberFormat="1" applyFont="1" applyProtection="1">
      <protection locked="0"/>
    </xf>
    <xf numFmtId="166" fontId="6" fillId="0" borderId="0" xfId="0" applyNumberFormat="1" applyFont="1" applyProtection="1">
      <protection locked="0"/>
    </xf>
    <xf numFmtId="0" fontId="11" fillId="0" borderId="31" xfId="0" applyFont="1" applyBorder="1"/>
    <xf numFmtId="0" fontId="12" fillId="3" borderId="8" xfId="0" applyFont="1" applyFill="1" applyBorder="1" applyAlignment="1">
      <alignment horizontal="center" vertical="center" wrapText="1"/>
    </xf>
    <xf numFmtId="0" fontId="8" fillId="0" borderId="0" xfId="0" applyFont="1"/>
    <xf numFmtId="3" fontId="6" fillId="0" borderId="9" xfId="0" applyNumberFormat="1" applyFont="1" applyBorder="1"/>
    <xf numFmtId="165" fontId="6" fillId="0" borderId="10" xfId="1" applyNumberFormat="1" applyFont="1" applyBorder="1" applyAlignment="1" applyProtection="1">
      <alignment vertical="center"/>
    </xf>
    <xf numFmtId="165" fontId="6" fillId="5" borderId="10" xfId="1" applyNumberFormat="1" applyFont="1" applyFill="1" applyBorder="1" applyAlignment="1" applyProtection="1">
      <alignment vertical="center"/>
    </xf>
    <xf numFmtId="166" fontId="5" fillId="2" borderId="14" xfId="0" applyNumberFormat="1" applyFont="1" applyFill="1" applyBorder="1"/>
    <xf numFmtId="0" fontId="7" fillId="0" borderId="0" xfId="0" applyFont="1" applyAlignment="1">
      <alignment horizontal="center"/>
    </xf>
    <xf numFmtId="0" fontId="14" fillId="5" borderId="4" xfId="0" applyFont="1" applyFill="1" applyBorder="1" applyProtection="1">
      <protection locked="0"/>
    </xf>
    <xf numFmtId="0" fontId="14" fillId="5" borderId="19" xfId="0" applyFont="1" applyFill="1" applyBorder="1" applyProtection="1">
      <protection locked="0"/>
    </xf>
    <xf numFmtId="0" fontId="14" fillId="5" borderId="0" xfId="0" applyFont="1" applyFill="1" applyProtection="1">
      <protection locked="0"/>
    </xf>
    <xf numFmtId="0" fontId="14" fillId="5" borderId="21" xfId="0" applyFont="1" applyFill="1" applyBorder="1" applyProtection="1">
      <protection locked="0"/>
    </xf>
    <xf numFmtId="14" fontId="7" fillId="5" borderId="21" xfId="0" applyNumberFormat="1" applyFont="1" applyFill="1" applyBorder="1" applyProtection="1">
      <protection locked="0"/>
    </xf>
    <xf numFmtId="0" fontId="7" fillId="5" borderId="21" xfId="0" applyFont="1" applyFill="1" applyBorder="1" applyProtection="1">
      <protection locked="0"/>
    </xf>
    <xf numFmtId="0" fontId="15" fillId="5" borderId="21" xfId="3" applyFont="1" applyFill="1" applyBorder="1" applyAlignment="1">
      <protection locked="0"/>
    </xf>
    <xf numFmtId="0" fontId="7" fillId="5" borderId="24" xfId="0" applyFont="1" applyFill="1" applyBorder="1" applyAlignment="1" applyProtection="1">
      <alignment horizontal="center"/>
      <protection locked="0"/>
    </xf>
    <xf numFmtId="0" fontId="7" fillId="5" borderId="0" xfId="0" applyFont="1" applyFill="1" applyAlignment="1" applyProtection="1">
      <alignment horizontal="center"/>
      <protection locked="0"/>
    </xf>
    <xf numFmtId="0" fontId="7" fillId="5" borderId="21" xfId="0" applyFont="1" applyFill="1" applyBorder="1" applyAlignment="1" applyProtection="1">
      <alignment horizontal="center"/>
      <protection locked="0"/>
    </xf>
    <xf numFmtId="0" fontId="7" fillId="5" borderId="25" xfId="0" applyFont="1" applyFill="1" applyBorder="1" applyAlignment="1" applyProtection="1">
      <alignment horizontal="center"/>
      <protection locked="0"/>
    </xf>
    <xf numFmtId="0" fontId="16" fillId="5" borderId="0" xfId="0" applyFont="1" applyFill="1" applyProtection="1">
      <protection locked="0"/>
    </xf>
    <xf numFmtId="0" fontId="14" fillId="5" borderId="18" xfId="0" applyFont="1" applyFill="1" applyBorder="1" applyProtection="1">
      <protection locked="0"/>
    </xf>
    <xf numFmtId="0" fontId="14" fillId="5" borderId="20" xfId="0" applyFont="1" applyFill="1" applyBorder="1"/>
    <xf numFmtId="0" fontId="14" fillId="5" borderId="0" xfId="0" applyFont="1" applyFill="1"/>
    <xf numFmtId="0" fontId="14" fillId="5" borderId="21" xfId="0" applyFont="1" applyFill="1" applyBorder="1"/>
    <xf numFmtId="0" fontId="12" fillId="5" borderId="0" xfId="0" applyFont="1" applyFill="1" applyAlignment="1">
      <alignment horizontal="right" readingOrder="2"/>
    </xf>
    <xf numFmtId="0" fontId="8" fillId="5" borderId="0" xfId="0" applyFont="1" applyFill="1" applyAlignment="1">
      <alignment horizontal="right" vertical="center" wrapText="1" readingOrder="2"/>
    </xf>
    <xf numFmtId="0" fontId="18" fillId="5" borderId="0" xfId="0" applyFont="1" applyFill="1" applyAlignment="1">
      <alignment horizontal="right" readingOrder="2"/>
    </xf>
    <xf numFmtId="165" fontId="6" fillId="5" borderId="10" xfId="1" applyNumberFormat="1" applyFont="1" applyFill="1" applyBorder="1" applyAlignment="1" applyProtection="1">
      <alignment horizontal="right" vertical="center"/>
    </xf>
    <xf numFmtId="165" fontId="5" fillId="6" borderId="35" xfId="0" applyNumberFormat="1" applyFont="1" applyFill="1" applyBorder="1"/>
    <xf numFmtId="0" fontId="5" fillId="2" borderId="36" xfId="0" applyFont="1" applyFill="1" applyBorder="1" applyAlignment="1" applyProtection="1">
      <alignment wrapText="1"/>
      <protection locked="0"/>
    </xf>
    <xf numFmtId="10" fontId="5" fillId="2" borderId="37" xfId="0" applyNumberFormat="1" applyFont="1" applyFill="1" applyBorder="1" applyAlignment="1">
      <alignment wrapText="1"/>
    </xf>
    <xf numFmtId="0" fontId="5" fillId="2" borderId="35" xfId="0" applyFont="1" applyFill="1" applyBorder="1" applyAlignment="1" applyProtection="1">
      <alignment wrapText="1"/>
      <protection locked="0"/>
    </xf>
    <xf numFmtId="166" fontId="5" fillId="2" borderId="37" xfId="0" applyNumberFormat="1" applyFont="1" applyFill="1" applyBorder="1" applyAlignment="1" applyProtection="1">
      <alignment wrapText="1"/>
      <protection locked="0"/>
    </xf>
    <xf numFmtId="0" fontId="6" fillId="0" borderId="0" xfId="0" applyFont="1"/>
    <xf numFmtId="165" fontId="6" fillId="0" borderId="10" xfId="1" applyNumberFormat="1" applyFont="1" applyBorder="1" applyAlignment="1" applyProtection="1">
      <alignment horizontal="right" vertical="center"/>
    </xf>
    <xf numFmtId="0" fontId="6" fillId="0" borderId="9" xfId="0" applyFont="1" applyBorder="1" applyAlignment="1">
      <alignment horizontal="right" wrapText="1"/>
    </xf>
    <xf numFmtId="0" fontId="5" fillId="6" borderId="11" xfId="0" applyFont="1" applyFill="1" applyBorder="1"/>
    <xf numFmtId="0" fontId="5" fillId="6" borderId="12" xfId="0" applyFont="1" applyFill="1" applyBorder="1"/>
    <xf numFmtId="3" fontId="5" fillId="6" borderId="13" xfId="0" applyNumberFormat="1" applyFont="1" applyFill="1" applyBorder="1" applyAlignment="1">
      <alignment horizontal="center"/>
    </xf>
    <xf numFmtId="165" fontId="5" fillId="6" borderId="14" xfId="0" applyNumberFormat="1" applyFont="1" applyFill="1" applyBorder="1"/>
    <xf numFmtId="0" fontId="11" fillId="2" borderId="31" xfId="0" applyFont="1" applyFill="1" applyBorder="1" applyProtection="1">
      <protection locked="0"/>
    </xf>
    <xf numFmtId="166" fontId="13" fillId="0" borderId="28" xfId="0" applyNumberFormat="1" applyFont="1" applyBorder="1" applyProtection="1">
      <protection locked="0"/>
    </xf>
    <xf numFmtId="1" fontId="6" fillId="4" borderId="29" xfId="0" applyNumberFormat="1" applyFont="1" applyFill="1" applyBorder="1" applyAlignment="1" applyProtection="1">
      <alignment horizontal="center"/>
      <protection locked="0"/>
    </xf>
    <xf numFmtId="1" fontId="6" fillId="0" borderId="29" xfId="0" applyNumberFormat="1" applyFont="1" applyBorder="1" applyAlignment="1" applyProtection="1">
      <alignment horizontal="center"/>
      <protection locked="0"/>
    </xf>
    <xf numFmtId="1" fontId="6" fillId="4" borderId="29" xfId="0" applyNumberFormat="1" applyFont="1" applyFill="1" applyBorder="1" applyAlignment="1" applyProtection="1">
      <alignment horizontal="center" vertical="center"/>
      <protection locked="0"/>
    </xf>
    <xf numFmtId="0" fontId="19" fillId="0" borderId="0" xfId="0" applyFont="1" applyAlignment="1">
      <alignment horizontal="right" readingOrder="2"/>
    </xf>
    <xf numFmtId="0" fontId="19" fillId="0" borderId="0" xfId="0" applyFont="1" applyAlignment="1" applyProtection="1">
      <alignment horizontal="right" readingOrder="2"/>
      <protection locked="0"/>
    </xf>
    <xf numFmtId="165" fontId="5" fillId="2" borderId="10" xfId="1" applyNumberFormat="1" applyFont="1" applyFill="1" applyBorder="1" applyAlignment="1" applyProtection="1">
      <alignment horizontal="right" vertical="center"/>
    </xf>
    <xf numFmtId="1" fontId="6" fillId="2" borderId="8" xfId="0" applyNumberFormat="1" applyFont="1" applyFill="1" applyBorder="1"/>
    <xf numFmtId="10" fontId="6" fillId="2" borderId="9" xfId="0" applyNumberFormat="1" applyFont="1" applyFill="1" applyBorder="1"/>
    <xf numFmtId="166" fontId="6" fillId="2" borderId="10" xfId="0" applyNumberFormat="1" applyFont="1" applyFill="1" applyBorder="1"/>
    <xf numFmtId="1" fontId="6" fillId="2" borderId="9" xfId="0" applyNumberFormat="1" applyFont="1" applyFill="1" applyBorder="1" applyAlignment="1">
      <alignment horizontal="right"/>
    </xf>
    <xf numFmtId="0" fontId="7" fillId="0" borderId="15" xfId="0" applyFont="1" applyBorder="1"/>
    <xf numFmtId="0" fontId="5" fillId="2" borderId="16" xfId="0" applyFont="1" applyFill="1" applyBorder="1" applyAlignment="1">
      <alignment wrapText="1"/>
    </xf>
    <xf numFmtId="0" fontId="5" fillId="2" borderId="14" xfId="0" applyFont="1" applyFill="1" applyBorder="1" applyAlignment="1">
      <alignment wrapText="1"/>
    </xf>
    <xf numFmtId="0" fontId="6" fillId="0" borderId="15" xfId="0" applyFont="1" applyBorder="1"/>
    <xf numFmtId="0" fontId="6" fillId="0" borderId="0" xfId="0" applyFont="1" applyAlignment="1" applyProtection="1">
      <alignment horizontal="right"/>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6" fillId="0" borderId="9" xfId="0" applyFont="1" applyBorder="1" applyAlignment="1">
      <alignment horizontal="center" vertical="center"/>
    </xf>
    <xf numFmtId="0" fontId="9" fillId="0" borderId="9" xfId="0" applyFont="1" applyBorder="1" applyAlignment="1">
      <alignment horizontal="center" vertical="center"/>
    </xf>
    <xf numFmtId="0" fontId="6" fillId="0" borderId="0" xfId="0" applyFont="1" applyAlignment="1" applyProtection="1">
      <alignment horizontal="center" vertical="center"/>
      <protection locked="0"/>
    </xf>
    <xf numFmtId="3" fontId="6" fillId="0" borderId="9" xfId="0" applyNumberFormat="1" applyFont="1" applyBorder="1" applyAlignment="1">
      <alignment vertical="center"/>
    </xf>
    <xf numFmtId="0" fontId="6" fillId="0" borderId="8" xfId="0" applyFont="1" applyBorder="1" applyAlignment="1">
      <alignment horizontal="center" vertical="center" wrapText="1"/>
    </xf>
    <xf numFmtId="165" fontId="6" fillId="5" borderId="10" xfId="1" applyNumberFormat="1" applyFont="1" applyFill="1" applyBorder="1" applyAlignment="1" applyProtection="1">
      <alignment horizontal="center" vertical="center"/>
    </xf>
    <xf numFmtId="165" fontId="5" fillId="7" borderId="14" xfId="0" applyNumberFormat="1" applyFont="1" applyFill="1" applyBorder="1" applyAlignment="1">
      <alignment vertical="center"/>
    </xf>
    <xf numFmtId="0" fontId="7" fillId="0" borderId="0" xfId="0" applyFont="1" applyAlignment="1" applyProtection="1">
      <alignment horizontal="right"/>
      <protection locked="0"/>
    </xf>
    <xf numFmtId="0" fontId="6" fillId="0" borderId="0" xfId="0" applyFont="1" applyAlignment="1" applyProtection="1">
      <alignment vertical="center"/>
      <protection locked="0"/>
    </xf>
    <xf numFmtId="0" fontId="7" fillId="5" borderId="0" xfId="0" applyFont="1" applyFill="1" applyProtection="1">
      <protection locked="0"/>
    </xf>
    <xf numFmtId="0" fontId="7" fillId="0" borderId="0" xfId="0" applyFont="1" applyAlignment="1" applyProtection="1">
      <alignment horizontal="left"/>
      <protection locked="0"/>
    </xf>
    <xf numFmtId="0" fontId="7" fillId="0" borderId="18" xfId="0" applyFont="1" applyBorder="1"/>
    <xf numFmtId="0" fontId="7" fillId="0" borderId="19" xfId="0" applyFont="1" applyBorder="1"/>
    <xf numFmtId="0" fontId="7" fillId="0" borderId="20" xfId="0" applyFont="1" applyBorder="1"/>
    <xf numFmtId="0" fontId="7" fillId="0" borderId="21" xfId="0" applyFont="1" applyBorder="1"/>
    <xf numFmtId="0" fontId="14" fillId="0" borderId="0" xfId="0" applyFont="1"/>
    <xf numFmtId="0" fontId="7" fillId="0" borderId="0" xfId="0" applyFont="1" applyAlignment="1">
      <alignment horizontal="left"/>
    </xf>
    <xf numFmtId="0" fontId="12" fillId="0" borderId="0" xfId="0" applyFont="1" applyAlignment="1">
      <alignment horizontal="right"/>
    </xf>
    <xf numFmtId="0" fontId="8" fillId="0" borderId="0" xfId="0" applyFont="1" applyAlignment="1">
      <alignment horizontal="center"/>
    </xf>
    <xf numFmtId="0" fontId="8" fillId="0" borderId="21" xfId="0" applyFont="1" applyBorder="1"/>
    <xf numFmtId="0" fontId="21" fillId="0" borderId="0" xfId="0" applyFont="1"/>
    <xf numFmtId="0" fontId="14" fillId="2" borderId="9" xfId="0" applyFont="1" applyFill="1" applyBorder="1"/>
    <xf numFmtId="0" fontId="14" fillId="2" borderId="9" xfId="0" applyFont="1" applyFill="1" applyBorder="1" applyAlignment="1">
      <alignment wrapText="1"/>
    </xf>
    <xf numFmtId="0" fontId="7" fillId="0" borderId="9" xfId="0" applyFont="1" applyBorder="1"/>
    <xf numFmtId="0" fontId="7" fillId="0" borderId="9" xfId="0" applyFont="1" applyBorder="1" applyAlignment="1">
      <alignment wrapText="1"/>
    </xf>
    <xf numFmtId="164" fontId="14" fillId="2" borderId="9" xfId="1" applyFont="1" applyFill="1" applyBorder="1" applyAlignment="1" applyProtection="1">
      <alignment horizontal="center"/>
    </xf>
    <xf numFmtId="0" fontId="8" fillId="2" borderId="9" xfId="0" applyFont="1" applyFill="1" applyBorder="1" applyAlignment="1">
      <alignment horizontal="center" vertical="center"/>
    </xf>
    <xf numFmtId="166" fontId="8" fillId="2" borderId="9" xfId="1" applyNumberFormat="1" applyFont="1" applyFill="1" applyBorder="1" applyProtection="1"/>
    <xf numFmtId="0" fontId="8" fillId="2" borderId="9" xfId="0" applyFont="1" applyFill="1" applyBorder="1"/>
    <xf numFmtId="10" fontId="8" fillId="2" borderId="9" xfId="0" applyNumberFormat="1" applyFont="1" applyFill="1" applyBorder="1"/>
    <xf numFmtId="0" fontId="7" fillId="0" borderId="0" xfId="0" applyFont="1" applyAlignment="1">
      <alignment horizontal="right" readingOrder="2"/>
    </xf>
    <xf numFmtId="0" fontId="7" fillId="0" borderId="22" xfId="0" applyFont="1" applyBorder="1"/>
    <xf numFmtId="0" fontId="7" fillId="0" borderId="23" xfId="0" applyFont="1" applyBorder="1"/>
    <xf numFmtId="0" fontId="8" fillId="2" borderId="9" xfId="0" applyFont="1" applyFill="1" applyBorder="1" applyAlignment="1">
      <alignment wrapText="1"/>
    </xf>
    <xf numFmtId="0" fontId="14" fillId="5" borderId="18" xfId="0" applyFont="1" applyFill="1" applyBorder="1" applyAlignment="1" applyProtection="1">
      <alignment horizontal="right" vertical="center"/>
      <protection locked="0"/>
    </xf>
    <xf numFmtId="0" fontId="17" fillId="5" borderId="20" xfId="0" applyFont="1" applyFill="1" applyBorder="1" applyAlignment="1">
      <alignment horizontal="right" vertical="center"/>
    </xf>
    <xf numFmtId="0" fontId="14" fillId="5" borderId="20" xfId="0" applyFont="1" applyFill="1" applyBorder="1" applyAlignment="1">
      <alignment horizontal="center" vertical="center"/>
    </xf>
    <xf numFmtId="0" fontId="18" fillId="0" borderId="0" xfId="0" applyFont="1" applyAlignment="1">
      <alignment horizontal="right"/>
    </xf>
    <xf numFmtId="165" fontId="7" fillId="0" borderId="0" xfId="1" applyNumberFormat="1" applyFont="1" applyAlignment="1" applyProtection="1">
      <alignment vertical="center"/>
      <protection locked="0"/>
    </xf>
    <xf numFmtId="0" fontId="6" fillId="0" borderId="8" xfId="0" applyFont="1" applyBorder="1" applyAlignment="1">
      <alignment vertical="center"/>
    </xf>
    <xf numFmtId="0" fontId="6" fillId="0" borderId="8" xfId="0" applyFont="1" applyBorder="1"/>
    <xf numFmtId="0" fontId="6" fillId="0" borderId="8" xfId="0" applyFont="1" applyBorder="1" applyAlignment="1">
      <alignment vertical="center" wrapText="1"/>
    </xf>
    <xf numFmtId="0" fontId="6" fillId="0" borderId="8" xfId="0" applyFont="1" applyBorder="1" applyAlignment="1">
      <alignment wrapText="1"/>
    </xf>
    <xf numFmtId="0" fontId="9" fillId="0" borderId="8" xfId="0" applyFont="1" applyBorder="1" applyAlignment="1">
      <alignment wrapText="1"/>
    </xf>
    <xf numFmtId="3" fontId="6" fillId="0" borderId="9" xfId="0" applyNumberFormat="1" applyFont="1" applyBorder="1" applyAlignment="1">
      <alignment horizontal="center" vertical="center"/>
    </xf>
    <xf numFmtId="165" fontId="6" fillId="0" borderId="49" xfId="1" applyNumberFormat="1" applyFont="1" applyBorder="1" applyAlignment="1">
      <alignment horizontal="right" vertical="center" wrapText="1"/>
    </xf>
    <xf numFmtId="10" fontId="6" fillId="8" borderId="9" xfId="0" applyNumberFormat="1" applyFont="1" applyFill="1" applyBorder="1"/>
    <xf numFmtId="0" fontId="6" fillId="0" borderId="49" xfId="0" applyFont="1" applyBorder="1" applyAlignment="1">
      <alignment vertical="center" wrapText="1"/>
    </xf>
    <xf numFmtId="0" fontId="9" fillId="0" borderId="49" xfId="0" applyFont="1" applyBorder="1" applyAlignment="1">
      <alignment wrapText="1"/>
    </xf>
    <xf numFmtId="166" fontId="6" fillId="0" borderId="9" xfId="0" applyNumberFormat="1" applyFont="1" applyBorder="1" applyAlignment="1">
      <alignment horizontal="center" vertical="center"/>
    </xf>
    <xf numFmtId="166" fontId="5" fillId="2" borderId="17" xfId="0" applyNumberFormat="1" applyFont="1" applyFill="1" applyBorder="1" applyAlignment="1">
      <alignment horizontal="center" wrapText="1"/>
    </xf>
    <xf numFmtId="166" fontId="5" fillId="2" borderId="9" xfId="0" applyNumberFormat="1" applyFont="1" applyFill="1" applyBorder="1" applyAlignment="1">
      <alignment horizontal="center" vertical="center"/>
    </xf>
    <xf numFmtId="166" fontId="5" fillId="2" borderId="17" xfId="0" applyNumberFormat="1" applyFont="1" applyFill="1" applyBorder="1" applyAlignment="1">
      <alignment horizontal="center" vertical="center" wrapText="1"/>
    </xf>
    <xf numFmtId="166" fontId="5" fillId="2" borderId="37" xfId="0" applyNumberFormat="1" applyFont="1" applyFill="1" applyBorder="1" applyAlignment="1">
      <alignment horizontal="center" vertical="center" wrapText="1"/>
    </xf>
    <xf numFmtId="0" fontId="5" fillId="5" borderId="20" xfId="0" applyFont="1" applyFill="1" applyBorder="1" applyAlignment="1">
      <alignment horizontal="center" vertical="center"/>
    </xf>
    <xf numFmtId="0" fontId="13" fillId="0" borderId="20" xfId="0" applyFont="1" applyBorder="1"/>
    <xf numFmtId="0" fontId="6" fillId="5" borderId="9" xfId="0" applyFont="1" applyFill="1" applyBorder="1" applyAlignment="1">
      <alignment wrapText="1"/>
    </xf>
    <xf numFmtId="165" fontId="6" fillId="5" borderId="9" xfId="1" applyNumberFormat="1" applyFont="1" applyFill="1" applyBorder="1" applyAlignment="1">
      <alignment horizontal="right" vertical="center" wrapText="1"/>
    </xf>
    <xf numFmtId="0" fontId="6" fillId="5" borderId="9" xfId="0" applyFont="1" applyFill="1" applyBorder="1"/>
    <xf numFmtId="0" fontId="18" fillId="0" borderId="18" xfId="0" applyFont="1" applyBorder="1"/>
    <xf numFmtId="0" fontId="13" fillId="0" borderId="4" xfId="0" applyFont="1" applyBorder="1"/>
    <xf numFmtId="0" fontId="0" fillId="0" borderId="4" xfId="0" applyBorder="1"/>
    <xf numFmtId="0" fontId="0" fillId="0" borderId="19" xfId="0" applyBorder="1"/>
    <xf numFmtId="0" fontId="13" fillId="0" borderId="0" xfId="0" applyFont="1"/>
    <xf numFmtId="0" fontId="0" fillId="0" borderId="21" xfId="0" applyBorder="1"/>
    <xf numFmtId="0" fontId="0" fillId="0" borderId="15" xfId="0" applyBorder="1"/>
    <xf numFmtId="0" fontId="0" fillId="0" borderId="23" xfId="0" applyBorder="1"/>
    <xf numFmtId="0" fontId="22" fillId="0" borderId="15" xfId="0" applyFont="1" applyBorder="1"/>
    <xf numFmtId="0" fontId="6" fillId="0" borderId="9" xfId="0" applyFont="1" applyBorder="1" applyAlignment="1">
      <alignment horizontal="center" vertical="center" wrapText="1"/>
    </xf>
    <xf numFmtId="1" fontId="6" fillId="4" borderId="8" xfId="0" applyNumberFormat="1" applyFont="1" applyFill="1" applyBorder="1" applyAlignment="1" applyProtection="1">
      <alignment horizontal="center" vertical="center"/>
      <protection locked="0"/>
    </xf>
    <xf numFmtId="10" fontId="6" fillId="0" borderId="9" xfId="0" applyNumberFormat="1" applyFont="1" applyBorder="1" applyAlignment="1">
      <alignment horizontal="center" vertical="center"/>
    </xf>
    <xf numFmtId="166" fontId="6" fillId="0" borderId="10" xfId="0" applyNumberFormat="1" applyFont="1" applyBorder="1" applyAlignment="1" applyProtection="1">
      <alignment horizontal="center" vertical="center"/>
      <protection locked="0"/>
    </xf>
    <xf numFmtId="1" fontId="6" fillId="0" borderId="8" xfId="0" applyNumberFormat="1" applyFont="1" applyBorder="1" applyAlignment="1" applyProtection="1">
      <alignment horizontal="center" vertical="center"/>
      <protection locked="0"/>
    </xf>
    <xf numFmtId="10" fontId="23" fillId="0" borderId="9" xfId="0" applyNumberFormat="1" applyFont="1" applyBorder="1"/>
    <xf numFmtId="167" fontId="23" fillId="0" borderId="9" xfId="0" applyNumberFormat="1" applyFont="1" applyBorder="1"/>
    <xf numFmtId="0" fontId="23" fillId="0" borderId="9" xfId="0" applyFont="1" applyBorder="1"/>
    <xf numFmtId="0" fontId="6" fillId="0" borderId="8" xfId="0" applyFont="1" applyBorder="1" applyAlignment="1">
      <alignment horizontal="right" vertical="center" wrapText="1"/>
    </xf>
    <xf numFmtId="0" fontId="7" fillId="0" borderId="9" xfId="0" applyFont="1" applyBorder="1" applyAlignment="1">
      <alignment horizontal="center" vertical="center"/>
    </xf>
    <xf numFmtId="164" fontId="7" fillId="0" borderId="9" xfId="1" applyFont="1" applyBorder="1" applyAlignment="1" applyProtection="1">
      <alignment horizontal="center" vertical="center"/>
    </xf>
    <xf numFmtId="165" fontId="7" fillId="0" borderId="9" xfId="1" applyNumberFormat="1" applyFont="1" applyBorder="1" applyAlignment="1" applyProtection="1">
      <alignment horizontal="center" vertical="center"/>
    </xf>
    <xf numFmtId="0" fontId="9" fillId="0" borderId="8" xfId="0" applyFont="1" applyBorder="1"/>
    <xf numFmtId="0" fontId="6" fillId="0" borderId="16" xfId="0" applyFont="1" applyBorder="1"/>
    <xf numFmtId="0" fontId="6" fillId="0" borderId="17" xfId="0" applyFont="1" applyBorder="1" applyAlignment="1">
      <alignment horizontal="right" vertical="center"/>
    </xf>
    <xf numFmtId="3" fontId="6" fillId="0" borderId="17" xfId="0" applyNumberFormat="1" applyFont="1" applyBorder="1" applyAlignment="1">
      <alignment horizontal="right" vertical="center"/>
    </xf>
    <xf numFmtId="165" fontId="6" fillId="5" borderId="14" xfId="1" applyNumberFormat="1" applyFont="1" applyFill="1" applyBorder="1" applyAlignment="1" applyProtection="1">
      <alignment horizontal="right" vertical="center"/>
    </xf>
    <xf numFmtId="0" fontId="6" fillId="0" borderId="8" xfId="0" applyFont="1" applyBorder="1" applyAlignment="1">
      <alignment horizontal="right" wrapText="1"/>
    </xf>
    <xf numFmtId="3" fontId="6" fillId="0" borderId="10" xfId="0" applyNumberFormat="1" applyFont="1" applyBorder="1" applyAlignment="1">
      <alignment horizontal="right" vertical="center"/>
    </xf>
    <xf numFmtId="165" fontId="6" fillId="0" borderId="8" xfId="1" applyNumberFormat="1" applyFont="1" applyBorder="1" applyAlignment="1">
      <alignment horizontal="right" vertical="center" wrapText="1"/>
    </xf>
    <xf numFmtId="0" fontId="6" fillId="0" borderId="16" xfId="0" applyFont="1" applyBorder="1" applyAlignment="1">
      <alignment horizontal="right" wrapText="1"/>
    </xf>
    <xf numFmtId="165" fontId="5" fillId="6" borderId="37" xfId="0" applyNumberFormat="1" applyFont="1" applyFill="1" applyBorder="1"/>
    <xf numFmtId="1" fontId="6" fillId="5" borderId="8" xfId="0" applyNumberFormat="1" applyFont="1" applyFill="1" applyBorder="1" applyProtection="1">
      <protection locked="0"/>
    </xf>
    <xf numFmtId="1" fontId="6" fillId="5" borderId="8" xfId="0" applyNumberFormat="1" applyFont="1" applyFill="1" applyBorder="1" applyAlignment="1" applyProtection="1">
      <alignment horizontal="center" vertical="center"/>
      <protection locked="0"/>
    </xf>
    <xf numFmtId="0" fontId="6" fillId="0" borderId="9" xfId="0" applyFont="1" applyBorder="1" applyAlignment="1">
      <alignment horizontal="center" wrapText="1"/>
    </xf>
    <xf numFmtId="0" fontId="8" fillId="5" borderId="20" xfId="0" applyFont="1" applyFill="1" applyBorder="1" applyAlignment="1">
      <alignment horizontal="right" vertical="center" wrapText="1" readingOrder="2"/>
    </xf>
    <xf numFmtId="0" fontId="8" fillId="5" borderId="0" xfId="0" applyFont="1" applyFill="1" applyAlignment="1">
      <alignment horizontal="right" vertical="center" wrapText="1" readingOrder="2"/>
    </xf>
    <xf numFmtId="0" fontId="8" fillId="5" borderId="21" xfId="0" applyFont="1" applyFill="1" applyBorder="1" applyAlignment="1">
      <alignment horizontal="right" vertical="center" wrapText="1" readingOrder="2"/>
    </xf>
    <xf numFmtId="0" fontId="5" fillId="6" borderId="2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17" fillId="5" borderId="0" xfId="0" applyFont="1" applyFill="1" applyAlignment="1">
      <alignment horizontal="center" readingOrder="2"/>
    </xf>
    <xf numFmtId="0" fontId="20" fillId="5" borderId="0" xfId="0" applyFont="1" applyFill="1" applyAlignment="1">
      <alignment horizontal="center" readingOrder="2"/>
    </xf>
    <xf numFmtId="0" fontId="17" fillId="5" borderId="0" xfId="0" applyFont="1" applyFill="1" applyAlignment="1">
      <alignment horizontal="center" vertical="center" readingOrder="2"/>
    </xf>
    <xf numFmtId="0" fontId="18" fillId="8" borderId="22" xfId="0" applyFont="1" applyFill="1" applyBorder="1" applyAlignment="1">
      <alignment horizontal="center" vertical="center"/>
    </xf>
    <xf numFmtId="0" fontId="18" fillId="8" borderId="15" xfId="0" applyFont="1" applyFill="1" applyBorder="1" applyAlignment="1">
      <alignment horizontal="center" vertical="center"/>
    </xf>
    <xf numFmtId="0" fontId="18" fillId="8" borderId="23" xfId="0" applyFont="1" applyFill="1" applyBorder="1" applyAlignment="1">
      <alignment horizontal="center" vertical="center"/>
    </xf>
    <xf numFmtId="14" fontId="7" fillId="5" borderId="24" xfId="0" applyNumberFormat="1" applyFont="1" applyFill="1" applyBorder="1" applyAlignment="1" applyProtection="1">
      <alignment horizontal="center"/>
      <protection locked="0"/>
    </xf>
    <xf numFmtId="14" fontId="7" fillId="5" borderId="25" xfId="0" applyNumberFormat="1" applyFont="1" applyFill="1" applyBorder="1" applyAlignment="1" applyProtection="1">
      <alignment horizontal="center"/>
      <protection locked="0"/>
    </xf>
    <xf numFmtId="1" fontId="7" fillId="5" borderId="24" xfId="0" applyNumberFormat="1" applyFont="1" applyFill="1" applyBorder="1" applyAlignment="1" applyProtection="1">
      <alignment horizontal="center"/>
      <protection locked="0"/>
    </xf>
    <xf numFmtId="14" fontId="15" fillId="5" borderId="24" xfId="2" applyNumberFormat="1" applyFont="1" applyFill="1" applyBorder="1" applyAlignment="1" applyProtection="1">
      <alignment horizontal="center"/>
      <protection locked="0"/>
    </xf>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5" fillId="2" borderId="13" xfId="0" applyFont="1" applyFill="1" applyBorder="1" applyAlignment="1">
      <alignment horizontal="center" wrapText="1"/>
    </xf>
    <xf numFmtId="166" fontId="13" fillId="0" borderId="26" xfId="0" applyNumberFormat="1" applyFont="1" applyBorder="1" applyAlignment="1">
      <alignment horizontal="center"/>
    </xf>
    <xf numFmtId="166" fontId="13" fillId="0" borderId="27" xfId="0" applyNumberFormat="1" applyFont="1" applyBorder="1" applyAlignment="1">
      <alignment horizontal="center"/>
    </xf>
    <xf numFmtId="166" fontId="13" fillId="0" borderId="28" xfId="0" applyNumberFormat="1" applyFont="1" applyBorder="1" applyAlignment="1">
      <alignment horizontal="center"/>
    </xf>
    <xf numFmtId="0" fontId="5" fillId="6" borderId="15" xfId="0" applyFont="1" applyFill="1" applyBorder="1" applyAlignment="1">
      <alignment horizontal="center"/>
    </xf>
    <xf numFmtId="0" fontId="5" fillId="6" borderId="50" xfId="0" applyFont="1" applyFill="1" applyBorder="1" applyAlignment="1">
      <alignment horizontal="center"/>
    </xf>
    <xf numFmtId="0" fontId="11" fillId="2" borderId="18" xfId="0" applyFont="1" applyFill="1" applyBorder="1" applyAlignment="1">
      <alignment horizontal="center"/>
    </xf>
    <xf numFmtId="0" fontId="11" fillId="2" borderId="4" xfId="0" applyFont="1" applyFill="1" applyBorder="1" applyAlignment="1">
      <alignment horizontal="center"/>
    </xf>
    <xf numFmtId="0" fontId="11" fillId="2" borderId="30" xfId="0" applyFont="1" applyFill="1" applyBorder="1" applyAlignment="1">
      <alignment horizontal="center"/>
    </xf>
    <xf numFmtId="0" fontId="11" fillId="2" borderId="32" xfId="0" applyFont="1" applyFill="1" applyBorder="1" applyAlignment="1">
      <alignment horizontal="center"/>
    </xf>
    <xf numFmtId="0" fontId="11" fillId="2" borderId="33" xfId="0" applyFont="1" applyFill="1" applyBorder="1" applyAlignment="1">
      <alignment horizontal="center"/>
    </xf>
    <xf numFmtId="0" fontId="11" fillId="2" borderId="31" xfId="0" applyFont="1" applyFill="1" applyBorder="1" applyAlignment="1">
      <alignment horizontal="center"/>
    </xf>
    <xf numFmtId="0" fontId="5" fillId="6" borderId="22" xfId="0" applyFont="1" applyFill="1" applyBorder="1" applyAlignment="1">
      <alignment horizontal="center"/>
    </xf>
    <xf numFmtId="0" fontId="11" fillId="2" borderId="26" xfId="0" applyFont="1" applyFill="1" applyBorder="1" applyAlignment="1" applyProtection="1">
      <alignment horizontal="center"/>
      <protection locked="0"/>
    </xf>
    <xf numFmtId="0" fontId="11" fillId="2" borderId="27" xfId="0" applyFont="1" applyFill="1" applyBorder="1" applyAlignment="1" applyProtection="1">
      <alignment horizontal="center"/>
      <protection locked="0"/>
    </xf>
    <xf numFmtId="0" fontId="11" fillId="2" borderId="34" xfId="0" applyFont="1" applyFill="1" applyBorder="1" applyAlignment="1" applyProtection="1">
      <alignment horizontal="center"/>
      <protection locked="0"/>
    </xf>
    <xf numFmtId="166" fontId="13" fillId="0" borderId="26" xfId="0" applyNumberFormat="1" applyFont="1" applyBorder="1" applyAlignment="1" applyProtection="1">
      <alignment horizontal="center"/>
      <protection locked="0"/>
    </xf>
    <xf numFmtId="166" fontId="13" fillId="0" borderId="27" xfId="0" applyNumberFormat="1" applyFont="1" applyBorder="1" applyAlignment="1" applyProtection="1">
      <alignment horizontal="center"/>
      <protection locked="0"/>
    </xf>
    <xf numFmtId="166" fontId="13" fillId="0" borderId="28" xfId="0" applyNumberFormat="1" applyFont="1" applyBorder="1" applyAlignment="1" applyProtection="1">
      <alignment horizontal="center"/>
      <protection locked="0"/>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6" borderId="8" xfId="0" applyFont="1" applyFill="1" applyBorder="1" applyAlignment="1">
      <alignment horizontal="center"/>
    </xf>
    <xf numFmtId="0" fontId="5" fillId="6" borderId="9" xfId="0" applyFont="1" applyFill="1" applyBorder="1" applyAlignment="1">
      <alignment horizontal="center"/>
    </xf>
    <xf numFmtId="0" fontId="5" fillId="0" borderId="8" xfId="0" applyFont="1" applyBorder="1" applyAlignment="1">
      <alignment horizontal="center" vertical="center" wrapText="1"/>
    </xf>
    <xf numFmtId="0" fontId="6" fillId="0" borderId="41" xfId="0" applyFont="1" applyBorder="1" applyAlignment="1" applyProtection="1">
      <alignment horizontal="right" wrapText="1"/>
      <protection locked="0"/>
    </xf>
    <xf numFmtId="0" fontId="6" fillId="0" borderId="0" xfId="0" applyFont="1" applyAlignment="1" applyProtection="1">
      <alignment horizontal="right" wrapText="1"/>
      <protection locked="0"/>
    </xf>
    <xf numFmtId="0" fontId="6" fillId="0" borderId="42" xfId="0" applyFont="1" applyBorder="1" applyAlignment="1" applyProtection="1">
      <alignment horizontal="right" wrapText="1"/>
      <protection locked="0"/>
    </xf>
    <xf numFmtId="0" fontId="5" fillId="6" borderId="16" xfId="0" applyFont="1" applyFill="1" applyBorder="1" applyAlignment="1">
      <alignment horizontal="center"/>
    </xf>
    <xf numFmtId="0" fontId="5" fillId="6" borderId="17" xfId="0" applyFont="1" applyFill="1" applyBorder="1" applyAlignment="1">
      <alignment horizontal="center"/>
    </xf>
    <xf numFmtId="0" fontId="5" fillId="0" borderId="38" xfId="0" applyFont="1" applyBorder="1" applyAlignment="1" applyProtection="1">
      <alignment horizontal="right"/>
      <protection locked="0"/>
    </xf>
    <xf numFmtId="0" fontId="5" fillId="0" borderId="39" xfId="0" applyFont="1" applyBorder="1" applyAlignment="1" applyProtection="1">
      <alignment horizontal="right"/>
      <protection locked="0"/>
    </xf>
    <xf numFmtId="0" fontId="5" fillId="0" borderId="40" xfId="0" applyFont="1" applyBorder="1" applyAlignment="1" applyProtection="1">
      <alignment horizontal="right"/>
      <protection locked="0"/>
    </xf>
    <xf numFmtId="0" fontId="6" fillId="0" borderId="43" xfId="0" applyFont="1" applyBorder="1" applyAlignment="1" applyProtection="1">
      <alignment horizontal="right" wrapText="1"/>
      <protection locked="0"/>
    </xf>
    <xf numFmtId="0" fontId="6" fillId="0" borderId="24" xfId="0" applyFont="1" applyBorder="1" applyAlignment="1" applyProtection="1">
      <alignment horizontal="right" wrapText="1"/>
      <protection locked="0"/>
    </xf>
    <xf numFmtId="0" fontId="6" fillId="0" borderId="44" xfId="0" applyFont="1" applyBorder="1" applyAlignment="1" applyProtection="1">
      <alignment horizontal="right" wrapText="1"/>
      <protection locked="0"/>
    </xf>
    <xf numFmtId="0" fontId="6" fillId="0" borderId="41" xfId="0" applyFont="1" applyBorder="1" applyAlignment="1" applyProtection="1">
      <alignment horizontal="right"/>
      <protection locked="0"/>
    </xf>
    <xf numFmtId="0" fontId="6" fillId="0" borderId="0" xfId="0" applyFont="1" applyAlignment="1" applyProtection="1">
      <alignment horizontal="right"/>
      <protection locked="0"/>
    </xf>
    <xf numFmtId="0" fontId="6" fillId="0" borderId="42" xfId="0" applyFont="1" applyBorder="1" applyAlignment="1" applyProtection="1">
      <alignment horizontal="right"/>
      <protection locked="0"/>
    </xf>
    <xf numFmtId="0" fontId="5" fillId="0" borderId="41" xfId="0" applyFont="1" applyBorder="1" applyAlignment="1" applyProtection="1">
      <alignment horizontal="right"/>
      <protection locked="0"/>
    </xf>
    <xf numFmtId="0" fontId="5" fillId="0" borderId="0" xfId="0" applyFont="1" applyAlignment="1" applyProtection="1">
      <alignment horizontal="right"/>
      <protection locked="0"/>
    </xf>
    <xf numFmtId="0" fontId="5" fillId="0" borderId="42" xfId="0" applyFont="1" applyBorder="1" applyAlignment="1" applyProtection="1">
      <alignment horizontal="right"/>
      <protection locked="0"/>
    </xf>
    <xf numFmtId="0" fontId="11" fillId="2" borderId="32" xfId="0" applyFont="1" applyFill="1" applyBorder="1" applyAlignment="1" applyProtection="1">
      <alignment horizontal="center"/>
      <protection locked="0"/>
    </xf>
    <xf numFmtId="0" fontId="11" fillId="2" borderId="33" xfId="0" applyFont="1" applyFill="1" applyBorder="1" applyAlignment="1" applyProtection="1">
      <alignment horizontal="center"/>
      <protection locked="0"/>
    </xf>
    <xf numFmtId="0" fontId="11" fillId="2" borderId="31" xfId="0" applyFont="1" applyFill="1" applyBorder="1" applyAlignment="1" applyProtection="1">
      <alignment horizontal="center"/>
      <protection locked="0"/>
    </xf>
    <xf numFmtId="0" fontId="5" fillId="7" borderId="11" xfId="0" applyFont="1" applyFill="1" applyBorder="1" applyAlignment="1">
      <alignment horizontal="center"/>
    </xf>
    <xf numFmtId="0" fontId="5" fillId="7" borderId="12" xfId="0" applyFont="1" applyFill="1" applyBorder="1" applyAlignment="1">
      <alignment horizontal="center"/>
    </xf>
    <xf numFmtId="0" fontId="5" fillId="7" borderId="13" xfId="0" applyFont="1" applyFill="1" applyBorder="1" applyAlignment="1">
      <alignment horizontal="center"/>
    </xf>
    <xf numFmtId="0" fontId="6" fillId="0" borderId="8"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14" fontId="8" fillId="0" borderId="24" xfId="0" applyNumberFormat="1" applyFont="1" applyBorder="1" applyAlignment="1">
      <alignment horizontal="right"/>
    </xf>
    <xf numFmtId="49" fontId="8" fillId="0" borderId="24" xfId="0" applyNumberFormat="1" applyFont="1" applyBorder="1" applyAlignment="1">
      <alignment horizontal="right"/>
    </xf>
    <xf numFmtId="0" fontId="14" fillId="2" borderId="48" xfId="0" applyFont="1" applyFill="1" applyBorder="1" applyAlignment="1">
      <alignment horizontal="center"/>
    </xf>
    <xf numFmtId="0" fontId="14" fillId="2" borderId="49" xfId="0" applyFont="1" applyFill="1" applyBorder="1" applyAlignment="1">
      <alignment horizontal="center"/>
    </xf>
    <xf numFmtId="1" fontId="8" fillId="0" borderId="24" xfId="0" applyNumberFormat="1" applyFont="1" applyBorder="1" applyAlignment="1">
      <alignment horizontal="right"/>
    </xf>
  </cellXfs>
  <cellStyles count="4">
    <cellStyle name="Comma" xfId="1" builtinId="3"/>
    <cellStyle name="Normal" xfId="0" builtinId="0"/>
    <cellStyle name="היפר-קישור" xfId="2" builtinId="8"/>
    <cellStyle name="היפר-קישור 2" xfId="3" xr:uid="{7B9E4F05-8483-4EFF-9561-32B9B854E103}"/>
  </cellStyles>
  <dxfs count="27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552451</xdr:colOff>
      <xdr:row>2</xdr:row>
      <xdr:rowOff>133350</xdr:rowOff>
    </xdr:from>
    <xdr:to>
      <xdr:col>12</xdr:col>
      <xdr:colOff>571500</xdr:colOff>
      <xdr:row>7</xdr:row>
      <xdr:rowOff>12700</xdr:rowOff>
    </xdr:to>
    <xdr:pic>
      <xdr:nvPicPr>
        <xdr:cNvPr id="4" name="תמונה 3">
          <a:extLst>
            <a:ext uri="{FF2B5EF4-FFF2-40B4-BE49-F238E27FC236}">
              <a16:creationId xmlns:a16="http://schemas.microsoft.com/office/drawing/2014/main" id="{8D266E34-17B3-4EB4-B9A5-24911F02A52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0418825" y="762000"/>
          <a:ext cx="1847849" cy="1212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B543E-FF7D-4AD5-BE9C-4479FE645FA1}">
  <dimension ref="A1:M17"/>
  <sheetViews>
    <sheetView rightToLeft="1" zoomScale="140" zoomScaleNormal="140" workbookViewId="0">
      <selection activeCell="B2" sqref="B2"/>
    </sheetView>
  </sheetViews>
  <sheetFormatPr defaultRowHeight="15"/>
  <cols>
    <col min="1" max="1" width="5.42578125" customWidth="1"/>
    <col min="2" max="2" width="9.140625" customWidth="1"/>
    <col min="13" max="13" width="18.42578125" customWidth="1"/>
  </cols>
  <sheetData>
    <row r="1" spans="1:13" s="1" customFormat="1" ht="34.5" thickBot="1">
      <c r="A1" s="55"/>
      <c r="B1" s="55"/>
      <c r="C1" s="55"/>
      <c r="D1" s="55"/>
      <c r="E1" s="55"/>
      <c r="F1" s="55"/>
      <c r="G1" s="55"/>
      <c r="H1" s="64" t="s">
        <v>0</v>
      </c>
      <c r="I1" s="55"/>
      <c r="J1" s="55"/>
      <c r="K1" s="55"/>
      <c r="L1" s="55"/>
      <c r="M1" s="55"/>
    </row>
    <row r="2" spans="1:13" s="1" customFormat="1">
      <c r="A2" s="55"/>
      <c r="B2" s="65"/>
      <c r="C2" s="53"/>
      <c r="D2" s="53"/>
      <c r="E2" s="53"/>
      <c r="F2" s="53"/>
      <c r="G2" s="53"/>
      <c r="H2" s="53"/>
      <c r="I2" s="53"/>
      <c r="J2" s="53"/>
      <c r="K2" s="53"/>
      <c r="L2" s="53"/>
      <c r="M2" s="54"/>
    </row>
    <row r="3" spans="1:13" s="1" customFormat="1" ht="23.25">
      <c r="A3" s="55"/>
      <c r="B3" s="66"/>
      <c r="C3" s="203" t="s">
        <v>1</v>
      </c>
      <c r="D3" s="203"/>
      <c r="E3" s="203"/>
      <c r="F3" s="203"/>
      <c r="G3" s="203"/>
      <c r="H3" s="203"/>
      <c r="I3" s="203"/>
      <c r="J3" s="67"/>
      <c r="K3" s="67"/>
      <c r="L3" s="67"/>
      <c r="M3" s="68"/>
    </row>
    <row r="4" spans="1:13" s="1" customFormat="1" ht="23.25">
      <c r="A4" s="55"/>
      <c r="B4" s="66"/>
      <c r="C4" s="205" t="s">
        <v>2</v>
      </c>
      <c r="D4" s="205"/>
      <c r="E4" s="205"/>
      <c r="F4" s="205"/>
      <c r="G4" s="205"/>
      <c r="H4" s="205"/>
      <c r="I4" s="205"/>
      <c r="J4" s="67"/>
      <c r="K4" s="67"/>
      <c r="L4" s="67"/>
      <c r="M4" s="68"/>
    </row>
    <row r="5" spans="1:13" s="1" customFormat="1" ht="23.25">
      <c r="A5" s="55"/>
      <c r="B5" s="66"/>
      <c r="C5" s="203" t="s">
        <v>3</v>
      </c>
      <c r="D5" s="203"/>
      <c r="E5" s="203"/>
      <c r="F5" s="203"/>
      <c r="G5" s="203"/>
      <c r="H5" s="203"/>
      <c r="I5" s="203"/>
      <c r="J5" s="67"/>
      <c r="K5" s="67"/>
      <c r="L5" s="67"/>
      <c r="M5" s="68"/>
    </row>
    <row r="6" spans="1:13" s="1" customFormat="1" ht="15.75">
      <c r="A6" s="55"/>
      <c r="B6" s="66"/>
      <c r="C6" s="69"/>
      <c r="D6" s="67"/>
      <c r="E6" s="67"/>
      <c r="F6" s="67"/>
      <c r="G6" s="67"/>
      <c r="H6" s="67"/>
      <c r="I6" s="67"/>
      <c r="J6" s="67"/>
      <c r="K6" s="67"/>
      <c r="L6" s="67"/>
      <c r="M6" s="68"/>
    </row>
    <row r="7" spans="1:13" s="1" customFormat="1" ht="19.5">
      <c r="A7" s="55"/>
      <c r="B7" s="66"/>
      <c r="C7" s="204" t="s">
        <v>4</v>
      </c>
      <c r="D7" s="204"/>
      <c r="E7" s="204"/>
      <c r="F7" s="204"/>
      <c r="G7" s="204"/>
      <c r="H7" s="204"/>
      <c r="I7" s="204"/>
      <c r="J7" s="67"/>
      <c r="K7" s="67"/>
      <c r="L7" s="67"/>
      <c r="M7" s="68"/>
    </row>
    <row r="8" spans="1:13" s="1" customFormat="1" ht="23.25" customHeight="1">
      <c r="A8" s="68"/>
      <c r="B8" s="55"/>
      <c r="C8" s="71" t="s">
        <v>5</v>
      </c>
      <c r="D8" s="67"/>
      <c r="E8" s="67"/>
      <c r="F8" s="67"/>
      <c r="G8" s="67"/>
      <c r="H8" s="55"/>
      <c r="I8" s="67"/>
      <c r="J8" s="67"/>
      <c r="K8" s="67"/>
      <c r="M8" s="68"/>
    </row>
    <row r="9" spans="1:13" s="1" customFormat="1" ht="63" customHeight="1">
      <c r="A9" s="55"/>
      <c r="B9" s="197" t="s">
        <v>6</v>
      </c>
      <c r="C9" s="198"/>
      <c r="D9" s="198"/>
      <c r="E9" s="198"/>
      <c r="F9" s="198"/>
      <c r="G9" s="198"/>
      <c r="H9" s="198"/>
      <c r="I9" s="198"/>
      <c r="J9" s="198"/>
      <c r="K9" s="198"/>
      <c r="L9" s="198"/>
      <c r="M9" s="199"/>
    </row>
    <row r="10" spans="1:13" s="1" customFormat="1" ht="23.25" customHeight="1">
      <c r="A10" s="68"/>
      <c r="B10" s="55"/>
      <c r="C10" s="71" t="s">
        <v>7</v>
      </c>
      <c r="D10" s="70"/>
      <c r="E10" s="70"/>
      <c r="F10" s="70"/>
      <c r="G10" s="70"/>
      <c r="H10" s="70"/>
      <c r="I10" s="70"/>
      <c r="J10" s="70"/>
      <c r="K10" s="70"/>
      <c r="L10" s="55"/>
      <c r="M10" s="68"/>
    </row>
    <row r="11" spans="1:13" s="1" customFormat="1" ht="46.5" customHeight="1">
      <c r="A11" s="55"/>
      <c r="B11" s="197" t="s">
        <v>8</v>
      </c>
      <c r="C11" s="198"/>
      <c r="D11" s="198"/>
      <c r="E11" s="198"/>
      <c r="F11" s="198"/>
      <c r="G11" s="198"/>
      <c r="H11" s="198"/>
      <c r="I11" s="198"/>
      <c r="J11" s="198"/>
      <c r="K11" s="198"/>
      <c r="L11" s="198"/>
      <c r="M11" s="199"/>
    </row>
    <row r="12" spans="1:13" s="1" customFormat="1" ht="67.5" customHeight="1">
      <c r="A12" s="55"/>
      <c r="B12" s="197" t="s">
        <v>9</v>
      </c>
      <c r="C12" s="198"/>
      <c r="D12" s="198"/>
      <c r="E12" s="198"/>
      <c r="F12" s="198"/>
      <c r="G12" s="198"/>
      <c r="H12" s="198"/>
      <c r="I12" s="198"/>
      <c r="J12" s="198"/>
      <c r="K12" s="198"/>
      <c r="L12" s="198"/>
      <c r="M12" s="199"/>
    </row>
    <row r="13" spans="1:13" s="1" customFormat="1" ht="55.5" customHeight="1">
      <c r="A13" s="55"/>
      <c r="B13" s="197" t="s">
        <v>10</v>
      </c>
      <c r="C13" s="198"/>
      <c r="D13" s="198"/>
      <c r="E13" s="198"/>
      <c r="F13" s="198"/>
      <c r="G13" s="198"/>
      <c r="H13" s="198"/>
      <c r="I13" s="198"/>
      <c r="J13" s="198"/>
      <c r="K13" s="198"/>
      <c r="L13" s="198"/>
      <c r="M13" s="199"/>
    </row>
    <row r="14" spans="1:13" s="1" customFormat="1" ht="123.75" customHeight="1">
      <c r="A14" s="55"/>
      <c r="B14" s="197" t="s">
        <v>11</v>
      </c>
      <c r="C14" s="198"/>
      <c r="D14" s="198"/>
      <c r="E14" s="198"/>
      <c r="F14" s="198"/>
      <c r="G14" s="198"/>
      <c r="H14" s="198"/>
      <c r="I14" s="198"/>
      <c r="J14" s="198"/>
      <c r="K14" s="198"/>
      <c r="L14" s="198"/>
      <c r="M14" s="199"/>
    </row>
    <row r="15" spans="1:13" s="1" customFormat="1" ht="122.25" customHeight="1">
      <c r="A15" s="55"/>
      <c r="B15" s="197" t="s">
        <v>12</v>
      </c>
      <c r="C15" s="198"/>
      <c r="D15" s="198"/>
      <c r="E15" s="198"/>
      <c r="F15" s="198"/>
      <c r="G15" s="198"/>
      <c r="H15" s="198"/>
      <c r="I15" s="198"/>
      <c r="J15" s="198"/>
      <c r="K15" s="198"/>
      <c r="L15" s="198"/>
      <c r="M15" s="199"/>
    </row>
    <row r="16" spans="1:13" s="1" customFormat="1" ht="48" customHeight="1" thickBot="1">
      <c r="A16" s="55"/>
      <c r="B16" s="200" t="s">
        <v>13</v>
      </c>
      <c r="C16" s="201"/>
      <c r="D16" s="201"/>
      <c r="E16" s="201"/>
      <c r="F16" s="201"/>
      <c r="G16" s="201"/>
      <c r="H16" s="201"/>
      <c r="I16" s="201"/>
      <c r="J16" s="201"/>
      <c r="K16" s="201"/>
      <c r="L16" s="201"/>
      <c r="M16" s="202"/>
    </row>
    <row r="17" spans="1:13">
      <c r="A17" s="10"/>
      <c r="B17" s="10"/>
      <c r="C17" s="10"/>
      <c r="D17" s="10"/>
      <c r="E17" s="10"/>
      <c r="F17" s="10"/>
      <c r="G17" s="10"/>
      <c r="H17" s="10"/>
      <c r="I17" s="10"/>
      <c r="J17" s="10"/>
      <c r="K17" s="10"/>
      <c r="L17" s="10"/>
      <c r="M17" s="10"/>
    </row>
  </sheetData>
  <sheetProtection formatCells="0" formatColumns="0" formatRows="0" insertColumns="0" insertRows="0" insertHyperlinks="0" deleteColumns="0" deleteRows="0" sort="0" autoFilter="0" pivotTables="0"/>
  <mergeCells count="11">
    <mergeCell ref="B13:M13"/>
    <mergeCell ref="B14:M14"/>
    <mergeCell ref="B15:M15"/>
    <mergeCell ref="B16:M16"/>
    <mergeCell ref="C3:I3"/>
    <mergeCell ref="C7:I7"/>
    <mergeCell ref="B9:M9"/>
    <mergeCell ref="B11:M11"/>
    <mergeCell ref="C4:I4"/>
    <mergeCell ref="C5:I5"/>
    <mergeCell ref="B12:M12"/>
  </mergeCells>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E8AF-FADD-4BA4-B0BF-17BA116869DE}">
  <dimension ref="A1:P183"/>
  <sheetViews>
    <sheetView rightToLeft="1" tabSelected="1" workbookViewId="0">
      <selection activeCell="C16" sqref="C16"/>
    </sheetView>
  </sheetViews>
  <sheetFormatPr defaultColWidth="9" defaultRowHeight="14.25"/>
  <cols>
    <col min="1" max="1" width="18.7109375" style="6" customWidth="1"/>
    <col min="2" max="2" width="24.7109375" style="6" customWidth="1"/>
    <col min="3" max="3" width="12.140625" style="103" customWidth="1"/>
    <col min="4" max="4" width="9" style="11"/>
    <col min="5" max="5" width="14.5703125" style="113" customWidth="1"/>
    <col min="6" max="6" width="7.5703125" style="6" customWidth="1"/>
    <col min="7" max="7" width="12.140625" style="6" customWidth="1"/>
    <col min="8" max="8" width="16.7109375" style="6" customWidth="1"/>
    <col min="9" max="9" width="12.7109375" style="6" customWidth="1"/>
    <col min="10" max="10" width="11.5703125" style="6" customWidth="1"/>
    <col min="11" max="11" width="2.85546875" style="6" customWidth="1"/>
    <col min="12" max="12" width="9" style="6"/>
    <col min="13" max="13" width="9.5703125" style="6" customWidth="1"/>
    <col min="14" max="14" width="14.28515625" style="6" customWidth="1"/>
    <col min="15" max="15" width="13.42578125" style="6" customWidth="1"/>
    <col min="16" max="16" width="9" style="6"/>
    <col min="17" max="17" width="10.42578125" style="6" customWidth="1"/>
    <col min="18" max="16384" width="9" style="6"/>
  </cols>
  <sheetData>
    <row r="1" spans="1:16" ht="28.5" thickBot="1">
      <c r="A1" s="91" t="s">
        <v>235</v>
      </c>
      <c r="E1" s="12"/>
      <c r="G1" s="13"/>
      <c r="H1" s="13"/>
      <c r="I1" s="13"/>
      <c r="K1" s="13"/>
      <c r="L1" s="13"/>
      <c r="M1" s="13"/>
      <c r="N1" s="13"/>
    </row>
    <row r="2" spans="1:16" ht="18.75" thickBot="1">
      <c r="A2" s="101" t="s">
        <v>31</v>
      </c>
      <c r="B2" s="114"/>
      <c r="C2" s="89"/>
      <c r="E2" s="12"/>
      <c r="G2" s="13"/>
      <c r="H2" s="13"/>
      <c r="I2" s="13"/>
      <c r="K2" s="13"/>
      <c r="L2" s="13"/>
      <c r="M2" s="13"/>
      <c r="N2" s="13"/>
    </row>
    <row r="3" spans="1:16" ht="18.75" thickBot="1">
      <c r="A3" s="14" t="s">
        <v>236</v>
      </c>
      <c r="E3" s="12"/>
      <c r="G3" s="15"/>
      <c r="H3" s="15"/>
      <c r="I3" s="15"/>
      <c r="J3" s="13"/>
      <c r="K3" s="15"/>
      <c r="L3" s="15"/>
      <c r="M3" s="15"/>
      <c r="N3" s="13"/>
    </row>
    <row r="4" spans="1:16" ht="27.75">
      <c r="A4" s="216" t="s">
        <v>32</v>
      </c>
      <c r="B4" s="217"/>
      <c r="C4" s="217"/>
      <c r="D4" s="217"/>
      <c r="E4" s="218"/>
      <c r="F4" s="16"/>
      <c r="G4" s="216" t="s">
        <v>237</v>
      </c>
      <c r="H4" s="217"/>
      <c r="I4" s="217"/>
      <c r="J4" s="218"/>
      <c r="K4" s="10"/>
      <c r="L4" s="216" t="s">
        <v>238</v>
      </c>
      <c r="M4" s="217"/>
      <c r="N4" s="217"/>
      <c r="O4" s="217"/>
      <c r="P4" s="218"/>
    </row>
    <row r="5" spans="1:16" ht="67.5" customHeight="1">
      <c r="A5" s="46" t="s">
        <v>198</v>
      </c>
      <c r="B5" s="17" t="s">
        <v>68</v>
      </c>
      <c r="C5" s="17" t="s">
        <v>36</v>
      </c>
      <c r="D5" s="17" t="s">
        <v>37</v>
      </c>
      <c r="E5" s="18" t="s">
        <v>146</v>
      </c>
      <c r="F5" s="10"/>
      <c r="G5" s="19" t="s">
        <v>239</v>
      </c>
      <c r="H5" s="20" t="s">
        <v>240</v>
      </c>
      <c r="I5" s="21" t="s">
        <v>41</v>
      </c>
      <c r="J5" s="18" t="s">
        <v>42</v>
      </c>
      <c r="K5" s="22"/>
      <c r="L5" s="19" t="s">
        <v>43</v>
      </c>
      <c r="M5" s="20" t="s">
        <v>241</v>
      </c>
      <c r="N5" s="20" t="s">
        <v>45</v>
      </c>
      <c r="O5" s="17" t="s">
        <v>41</v>
      </c>
      <c r="P5" s="18" t="s">
        <v>46</v>
      </c>
    </row>
    <row r="6" spans="1:16" ht="18">
      <c r="A6" s="269" t="s">
        <v>242</v>
      </c>
      <c r="B6" s="23" t="s">
        <v>243</v>
      </c>
      <c r="C6" s="104">
        <v>1</v>
      </c>
      <c r="D6" s="107">
        <v>3000</v>
      </c>
      <c r="E6" s="50">
        <f t="shared" ref="E6:E13" si="0">D6*C6</f>
        <v>3000</v>
      </c>
      <c r="G6" s="26"/>
      <c r="H6" s="153">
        <f t="shared" ref="H6:H13" si="1">G6*D6</f>
        <v>0</v>
      </c>
      <c r="I6" s="27" t="str">
        <f t="shared" ref="I6:I14" si="2">IF(H6=0,"",IF(OR(H6-E6&gt;0,H6-E6&lt;0), (H6-E6)/E6, ""))</f>
        <v/>
      </c>
      <c r="J6" s="28"/>
      <c r="L6" s="29"/>
      <c r="M6" s="29"/>
      <c r="N6" s="153">
        <f t="shared" ref="N6:N13" si="3">IFERROR(M6*D6,"")</f>
        <v>0</v>
      </c>
      <c r="O6" s="27" t="str">
        <f t="shared" ref="O6:O14" si="4">IFERROR(IF(N6=0,"",IF(OR(N6-E6&gt;0,N6-E6&lt;0), (N6-E6)/E6, "")),"")</f>
        <v/>
      </c>
      <c r="P6" s="28"/>
    </row>
    <row r="7" spans="1:16" ht="36">
      <c r="A7" s="269"/>
      <c r="B7" s="31" t="s">
        <v>244</v>
      </c>
      <c r="C7" s="104">
        <v>1</v>
      </c>
      <c r="D7" s="107">
        <v>7500</v>
      </c>
      <c r="E7" s="50">
        <f t="shared" si="0"/>
        <v>7500</v>
      </c>
      <c r="G7" s="26"/>
      <c r="H7" s="153">
        <f t="shared" si="1"/>
        <v>0</v>
      </c>
      <c r="I7" s="27" t="str">
        <f t="shared" si="2"/>
        <v/>
      </c>
      <c r="J7" s="28"/>
      <c r="L7" s="29"/>
      <c r="M7" s="29"/>
      <c r="N7" s="153">
        <f t="shared" si="3"/>
        <v>0</v>
      </c>
      <c r="O7" s="27" t="str">
        <f t="shared" si="4"/>
        <v/>
      </c>
      <c r="P7" s="28"/>
    </row>
    <row r="8" spans="1:16" ht="36">
      <c r="A8" s="270" t="s">
        <v>245</v>
      </c>
      <c r="B8" s="31" t="s">
        <v>246</v>
      </c>
      <c r="C8" s="104">
        <v>1</v>
      </c>
      <c r="D8" s="107">
        <v>2500</v>
      </c>
      <c r="E8" s="50">
        <f t="shared" ref="E8" si="5">D8*C8</f>
        <v>2500</v>
      </c>
      <c r="G8" s="26"/>
      <c r="H8" s="153">
        <f t="shared" si="1"/>
        <v>0</v>
      </c>
      <c r="I8" s="27" t="str">
        <f t="shared" si="2"/>
        <v/>
      </c>
      <c r="J8" s="28"/>
      <c r="L8" s="29"/>
      <c r="M8" s="29"/>
      <c r="N8" s="153">
        <f t="shared" si="3"/>
        <v>0</v>
      </c>
      <c r="O8" s="27" t="str">
        <f t="shared" si="4"/>
        <v/>
      </c>
      <c r="P8" s="28"/>
    </row>
    <row r="9" spans="1:16" ht="36">
      <c r="A9" s="271"/>
      <c r="B9" s="31" t="s">
        <v>247</v>
      </c>
      <c r="C9" s="104">
        <v>1</v>
      </c>
      <c r="D9" s="107">
        <v>1200</v>
      </c>
      <c r="E9" s="50">
        <f t="shared" ref="E9:E11" si="6">D9*C9</f>
        <v>1200</v>
      </c>
      <c r="G9" s="26"/>
      <c r="H9" s="153">
        <f t="shared" si="1"/>
        <v>0</v>
      </c>
      <c r="I9" s="27" t="str">
        <f t="shared" si="2"/>
        <v/>
      </c>
      <c r="J9" s="28"/>
      <c r="L9" s="29"/>
      <c r="M9" s="29"/>
      <c r="N9" s="153">
        <f t="shared" si="3"/>
        <v>0</v>
      </c>
      <c r="O9" s="27" t="str">
        <f t="shared" si="4"/>
        <v/>
      </c>
      <c r="P9" s="28"/>
    </row>
    <row r="10" spans="1:16" ht="36" customHeight="1">
      <c r="A10" s="271"/>
      <c r="B10" s="31" t="s">
        <v>248</v>
      </c>
      <c r="C10" s="104">
        <v>1</v>
      </c>
      <c r="D10" s="107">
        <v>4500</v>
      </c>
      <c r="E10" s="50">
        <f t="shared" si="6"/>
        <v>4500</v>
      </c>
      <c r="G10" s="26"/>
      <c r="H10" s="153">
        <f t="shared" si="1"/>
        <v>0</v>
      </c>
      <c r="I10" s="27" t="str">
        <f t="shared" si="2"/>
        <v/>
      </c>
      <c r="J10" s="28"/>
      <c r="L10" s="29"/>
      <c r="M10" s="29"/>
      <c r="N10" s="153">
        <f t="shared" si="3"/>
        <v>0</v>
      </c>
      <c r="O10" s="27" t="str">
        <f t="shared" si="4"/>
        <v/>
      </c>
      <c r="P10" s="28"/>
    </row>
    <row r="11" spans="1:16" ht="36.75" customHeight="1">
      <c r="A11" s="271"/>
      <c r="B11" s="31" t="s">
        <v>249</v>
      </c>
      <c r="C11" s="104">
        <v>1</v>
      </c>
      <c r="D11" s="107">
        <v>5000</v>
      </c>
      <c r="E11" s="50">
        <f t="shared" si="6"/>
        <v>5000</v>
      </c>
      <c r="G11" s="26"/>
      <c r="H11" s="153">
        <f t="shared" si="1"/>
        <v>0</v>
      </c>
      <c r="I11" s="27" t="str">
        <f t="shared" si="2"/>
        <v/>
      </c>
      <c r="J11" s="28"/>
      <c r="L11" s="29"/>
      <c r="M11" s="29"/>
      <c r="N11" s="153">
        <f t="shared" si="3"/>
        <v>0</v>
      </c>
      <c r="O11" s="27" t="str">
        <f t="shared" si="4"/>
        <v/>
      </c>
      <c r="P11" s="28"/>
    </row>
    <row r="12" spans="1:16" ht="18" customHeight="1">
      <c r="A12" s="270" t="s">
        <v>250</v>
      </c>
      <c r="B12" s="31" t="s">
        <v>251</v>
      </c>
      <c r="C12" s="104">
        <v>1</v>
      </c>
      <c r="D12" s="107">
        <v>1200</v>
      </c>
      <c r="E12" s="109">
        <f t="shared" si="0"/>
        <v>1200</v>
      </c>
      <c r="G12" s="26"/>
      <c r="H12" s="153">
        <f t="shared" si="1"/>
        <v>0</v>
      </c>
      <c r="I12" s="27" t="str">
        <f t="shared" si="2"/>
        <v/>
      </c>
      <c r="J12" s="28"/>
      <c r="L12" s="29"/>
      <c r="M12" s="29"/>
      <c r="N12" s="153">
        <f t="shared" si="3"/>
        <v>0</v>
      </c>
      <c r="O12" s="27" t="str">
        <f t="shared" si="4"/>
        <v/>
      </c>
      <c r="P12" s="28"/>
    </row>
    <row r="13" spans="1:16" ht="34.5" customHeight="1">
      <c r="A13" s="271"/>
      <c r="B13" s="196" t="s">
        <v>252</v>
      </c>
      <c r="C13" s="104">
        <v>1</v>
      </c>
      <c r="D13" s="107">
        <v>3000</v>
      </c>
      <c r="E13" s="109">
        <f t="shared" si="0"/>
        <v>3000</v>
      </c>
      <c r="G13" s="26"/>
      <c r="H13" s="153">
        <f t="shared" si="1"/>
        <v>0</v>
      </c>
      <c r="I13" s="27" t="str">
        <f t="shared" si="2"/>
        <v/>
      </c>
      <c r="J13" s="28"/>
      <c r="L13" s="29"/>
      <c r="M13" s="29"/>
      <c r="N13" s="153">
        <f t="shared" si="3"/>
        <v>0</v>
      </c>
      <c r="O13" s="27" t="str">
        <f t="shared" si="4"/>
        <v/>
      </c>
      <c r="P13" s="28"/>
    </row>
    <row r="14" spans="1:16" ht="18.75" thickBot="1">
      <c r="A14" s="266" t="s">
        <v>110</v>
      </c>
      <c r="B14" s="267"/>
      <c r="C14" s="267"/>
      <c r="D14" s="268"/>
      <c r="E14" s="110">
        <f>SUM(E6:E13)</f>
        <v>27900</v>
      </c>
      <c r="F14" s="38"/>
      <c r="G14" s="35"/>
      <c r="H14" s="154">
        <f>SUM(H6:H13)</f>
        <v>0</v>
      </c>
      <c r="I14" s="40" t="str">
        <f t="shared" si="2"/>
        <v/>
      </c>
      <c r="J14" s="37"/>
      <c r="K14" s="38"/>
      <c r="L14" s="35"/>
      <c r="M14" s="39"/>
      <c r="N14" s="154">
        <f>SUM(N6:N13)</f>
        <v>0</v>
      </c>
      <c r="O14" s="40" t="str">
        <f t="shared" si="4"/>
        <v/>
      </c>
      <c r="P14" s="37"/>
    </row>
    <row r="15" spans="1:16" ht="18">
      <c r="A15" s="111"/>
      <c r="E15" s="112"/>
    </row>
    <row r="16" spans="1:16">
      <c r="E16" s="12"/>
    </row>
    <row r="17" spans="5:5">
      <c r="E17" s="12"/>
    </row>
    <row r="18" spans="5:5">
      <c r="E18" s="12"/>
    </row>
    <row r="19" spans="5:5">
      <c r="E19" s="12"/>
    </row>
    <row r="20" spans="5:5">
      <c r="E20" s="12"/>
    </row>
    <row r="21" spans="5:5">
      <c r="E21" s="12"/>
    </row>
    <row r="22" spans="5:5">
      <c r="E22" s="12"/>
    </row>
    <row r="23" spans="5:5">
      <c r="E23" s="12"/>
    </row>
    <row r="24" spans="5:5">
      <c r="E24" s="12"/>
    </row>
    <row r="25" spans="5:5">
      <c r="E25" s="12"/>
    </row>
    <row r="26" spans="5:5">
      <c r="E26" s="12"/>
    </row>
    <row r="27" spans="5:5">
      <c r="E27" s="12"/>
    </row>
    <row r="28" spans="5:5">
      <c r="E28" s="12"/>
    </row>
    <row r="29" spans="5:5">
      <c r="E29" s="12"/>
    </row>
    <row r="30" spans="5:5">
      <c r="E30" s="12"/>
    </row>
    <row r="31" spans="5:5">
      <c r="E31" s="12"/>
    </row>
    <row r="32" spans="5:5">
      <c r="E32" s="12"/>
    </row>
    <row r="33" spans="5:5">
      <c r="E33" s="12"/>
    </row>
    <row r="34" spans="5:5">
      <c r="E34" s="12"/>
    </row>
    <row r="35" spans="5:5">
      <c r="E35" s="12"/>
    </row>
    <row r="36" spans="5:5">
      <c r="E36" s="12"/>
    </row>
    <row r="37" spans="5:5">
      <c r="E37" s="12"/>
    </row>
    <row r="38" spans="5:5">
      <c r="E38" s="12"/>
    </row>
    <row r="39" spans="5:5">
      <c r="E39" s="12"/>
    </row>
    <row r="40" spans="5:5">
      <c r="E40" s="12"/>
    </row>
    <row r="41" spans="5:5">
      <c r="E41" s="12"/>
    </row>
    <row r="42" spans="5:5">
      <c r="E42" s="12"/>
    </row>
    <row r="43" spans="5:5">
      <c r="E43" s="12"/>
    </row>
    <row r="44" spans="5:5">
      <c r="E44" s="12"/>
    </row>
    <row r="45" spans="5:5">
      <c r="E45" s="12"/>
    </row>
    <row r="46" spans="5:5">
      <c r="E46" s="12"/>
    </row>
    <row r="47" spans="5:5">
      <c r="E47" s="12"/>
    </row>
    <row r="48" spans="5:5">
      <c r="E48" s="12"/>
    </row>
    <row r="49" spans="5:5">
      <c r="E49" s="12"/>
    </row>
    <row r="50" spans="5:5">
      <c r="E50" s="12"/>
    </row>
    <row r="51" spans="5:5">
      <c r="E51" s="12"/>
    </row>
    <row r="52" spans="5:5">
      <c r="E52" s="12"/>
    </row>
    <row r="53" spans="5:5">
      <c r="E53" s="12"/>
    </row>
    <row r="54" spans="5:5">
      <c r="E54" s="12"/>
    </row>
    <row r="55" spans="5:5">
      <c r="E55" s="12"/>
    </row>
    <row r="56" spans="5:5">
      <c r="E56" s="12"/>
    </row>
    <row r="57" spans="5:5">
      <c r="E57" s="12"/>
    </row>
    <row r="58" spans="5:5">
      <c r="E58" s="12"/>
    </row>
    <row r="59" spans="5:5">
      <c r="E59" s="12"/>
    </row>
    <row r="60" spans="5:5">
      <c r="E60" s="12"/>
    </row>
    <row r="61" spans="5:5">
      <c r="E61" s="12"/>
    </row>
    <row r="62" spans="5:5">
      <c r="E62" s="12"/>
    </row>
    <row r="63" spans="5:5">
      <c r="E63" s="12"/>
    </row>
    <row r="64" spans="5:5">
      <c r="E64" s="12"/>
    </row>
    <row r="65" spans="5:5">
      <c r="E65" s="12"/>
    </row>
    <row r="66" spans="5:5">
      <c r="E66" s="12"/>
    </row>
    <row r="67" spans="5:5">
      <c r="E67" s="12"/>
    </row>
    <row r="68" spans="5:5">
      <c r="E68" s="12"/>
    </row>
    <row r="69" spans="5:5">
      <c r="E69" s="12"/>
    </row>
    <row r="70" spans="5:5">
      <c r="E70" s="12"/>
    </row>
    <row r="71" spans="5:5">
      <c r="E71" s="12"/>
    </row>
    <row r="72" spans="5:5">
      <c r="E72" s="12"/>
    </row>
    <row r="73" spans="5:5">
      <c r="E73" s="12"/>
    </row>
    <row r="74" spans="5:5">
      <c r="E74" s="12"/>
    </row>
    <row r="75" spans="5:5">
      <c r="E75" s="12"/>
    </row>
    <row r="76" spans="5:5">
      <c r="E76" s="12"/>
    </row>
    <row r="77" spans="5:5">
      <c r="E77" s="12"/>
    </row>
    <row r="78" spans="5:5">
      <c r="E78" s="12"/>
    </row>
    <row r="79" spans="5:5">
      <c r="E79" s="12"/>
    </row>
    <row r="80" spans="5:5">
      <c r="E80" s="12"/>
    </row>
    <row r="81" spans="5:5">
      <c r="E81" s="12"/>
    </row>
    <row r="82" spans="5:5">
      <c r="E82" s="12"/>
    </row>
    <row r="83" spans="5:5">
      <c r="E83" s="12"/>
    </row>
    <row r="84" spans="5:5">
      <c r="E84" s="12"/>
    </row>
    <row r="85" spans="5:5">
      <c r="E85" s="12"/>
    </row>
    <row r="86" spans="5:5">
      <c r="E86" s="12"/>
    </row>
    <row r="87" spans="5:5">
      <c r="E87" s="12"/>
    </row>
    <row r="88" spans="5:5">
      <c r="E88" s="12"/>
    </row>
    <row r="89" spans="5:5">
      <c r="E89" s="12"/>
    </row>
    <row r="90" spans="5:5">
      <c r="E90" s="12"/>
    </row>
    <row r="91" spans="5:5">
      <c r="E91" s="12"/>
    </row>
    <row r="92" spans="5:5">
      <c r="E92" s="12"/>
    </row>
    <row r="93" spans="5:5">
      <c r="E93" s="12"/>
    </row>
    <row r="94" spans="5:5">
      <c r="E94" s="12"/>
    </row>
    <row r="95" spans="5:5">
      <c r="E95" s="12"/>
    </row>
    <row r="96" spans="5:5">
      <c r="E96" s="12"/>
    </row>
    <row r="97" spans="5:5">
      <c r="E97" s="12"/>
    </row>
    <row r="98" spans="5:5">
      <c r="E98" s="12"/>
    </row>
    <row r="99" spans="5:5">
      <c r="E99" s="12"/>
    </row>
    <row r="100" spans="5:5">
      <c r="E100" s="12"/>
    </row>
    <row r="101" spans="5:5">
      <c r="E101" s="12"/>
    </row>
    <row r="102" spans="5:5">
      <c r="E102" s="12"/>
    </row>
    <row r="103" spans="5:5">
      <c r="E103" s="12"/>
    </row>
    <row r="104" spans="5:5">
      <c r="E104" s="12"/>
    </row>
    <row r="105" spans="5:5">
      <c r="E105" s="12"/>
    </row>
    <row r="106" spans="5:5">
      <c r="E106" s="12"/>
    </row>
    <row r="107" spans="5:5">
      <c r="E107" s="12"/>
    </row>
    <row r="108" spans="5:5">
      <c r="E108" s="12"/>
    </row>
    <row r="109" spans="5:5">
      <c r="E109" s="12"/>
    </row>
    <row r="110" spans="5:5">
      <c r="E110" s="12"/>
    </row>
    <row r="111" spans="5:5">
      <c r="E111" s="12"/>
    </row>
    <row r="112" spans="5:5">
      <c r="E112" s="12"/>
    </row>
    <row r="113" spans="5:5">
      <c r="E113" s="12"/>
    </row>
    <row r="114" spans="5:5">
      <c r="E114" s="12"/>
    </row>
    <row r="115" spans="5:5">
      <c r="E115" s="12"/>
    </row>
    <row r="116" spans="5:5">
      <c r="E116" s="12"/>
    </row>
    <row r="117" spans="5:5">
      <c r="E117" s="12"/>
    </row>
    <row r="118" spans="5:5">
      <c r="E118" s="12"/>
    </row>
    <row r="119" spans="5:5">
      <c r="E119" s="12"/>
    </row>
    <row r="120" spans="5:5">
      <c r="E120" s="12"/>
    </row>
    <row r="121" spans="5:5">
      <c r="E121" s="12"/>
    </row>
    <row r="122" spans="5:5">
      <c r="E122" s="12"/>
    </row>
    <row r="123" spans="5:5">
      <c r="E123" s="12"/>
    </row>
    <row r="124" spans="5:5">
      <c r="E124" s="12"/>
    </row>
    <row r="125" spans="5:5">
      <c r="E125" s="12"/>
    </row>
    <row r="126" spans="5:5">
      <c r="E126" s="12"/>
    </row>
    <row r="127" spans="5:5">
      <c r="E127" s="12"/>
    </row>
    <row r="128" spans="5:5">
      <c r="E128" s="12"/>
    </row>
    <row r="129" spans="5:5">
      <c r="E129" s="12"/>
    </row>
    <row r="130" spans="5:5">
      <c r="E130" s="12"/>
    </row>
    <row r="131" spans="5:5">
      <c r="E131" s="12"/>
    </row>
    <row r="132" spans="5:5">
      <c r="E132" s="12"/>
    </row>
    <row r="133" spans="5:5">
      <c r="E133" s="12"/>
    </row>
    <row r="134" spans="5:5">
      <c r="E134" s="12"/>
    </row>
    <row r="135" spans="5:5">
      <c r="E135" s="12"/>
    </row>
    <row r="136" spans="5:5">
      <c r="E136" s="12"/>
    </row>
    <row r="137" spans="5:5">
      <c r="E137" s="12"/>
    </row>
    <row r="138" spans="5:5">
      <c r="E138" s="12"/>
    </row>
    <row r="139" spans="5:5">
      <c r="E139" s="12"/>
    </row>
    <row r="140" spans="5:5">
      <c r="E140" s="12"/>
    </row>
    <row r="141" spans="5:5">
      <c r="E141" s="12"/>
    </row>
    <row r="142" spans="5:5">
      <c r="E142" s="12"/>
    </row>
    <row r="143" spans="5:5">
      <c r="E143" s="12"/>
    </row>
    <row r="144" spans="5:5">
      <c r="E144" s="12"/>
    </row>
    <row r="145" spans="5:5">
      <c r="E145" s="12"/>
    </row>
    <row r="146" spans="5:5">
      <c r="E146" s="12"/>
    </row>
    <row r="147" spans="5:5">
      <c r="E147" s="12"/>
    </row>
    <row r="148" spans="5:5">
      <c r="E148" s="12"/>
    </row>
    <row r="149" spans="5:5">
      <c r="E149" s="12"/>
    </row>
    <row r="150" spans="5:5">
      <c r="E150" s="12"/>
    </row>
    <row r="151" spans="5:5">
      <c r="E151" s="12"/>
    </row>
    <row r="152" spans="5:5">
      <c r="E152" s="12"/>
    </row>
    <row r="153" spans="5:5">
      <c r="E153" s="12"/>
    </row>
    <row r="154" spans="5:5">
      <c r="E154" s="12"/>
    </row>
    <row r="155" spans="5:5">
      <c r="E155" s="12"/>
    </row>
    <row r="156" spans="5:5">
      <c r="E156" s="12"/>
    </row>
    <row r="157" spans="5:5">
      <c r="E157" s="12"/>
    </row>
    <row r="158" spans="5:5">
      <c r="E158" s="12"/>
    </row>
    <row r="159" spans="5:5">
      <c r="E159" s="12"/>
    </row>
    <row r="160" spans="5:5">
      <c r="E160" s="12"/>
    </row>
    <row r="161" spans="5:5">
      <c r="E161" s="12"/>
    </row>
    <row r="162" spans="5:5">
      <c r="E162" s="12"/>
    </row>
    <row r="163" spans="5:5">
      <c r="E163" s="12"/>
    </row>
    <row r="164" spans="5:5">
      <c r="E164" s="12"/>
    </row>
    <row r="165" spans="5:5">
      <c r="E165" s="12"/>
    </row>
    <row r="166" spans="5:5">
      <c r="E166" s="12"/>
    </row>
    <row r="167" spans="5:5">
      <c r="E167" s="12"/>
    </row>
    <row r="168" spans="5:5">
      <c r="E168" s="12"/>
    </row>
    <row r="169" spans="5:5">
      <c r="E169" s="12"/>
    </row>
    <row r="170" spans="5:5">
      <c r="E170" s="12"/>
    </row>
    <row r="171" spans="5:5">
      <c r="E171" s="12"/>
    </row>
    <row r="172" spans="5:5">
      <c r="E172" s="12"/>
    </row>
    <row r="173" spans="5:5">
      <c r="E173" s="12"/>
    </row>
    <row r="174" spans="5:5">
      <c r="E174" s="12"/>
    </row>
    <row r="175" spans="5:5">
      <c r="E175" s="12"/>
    </row>
    <row r="176" spans="5:5">
      <c r="E176" s="12"/>
    </row>
    <row r="177" spans="5:5">
      <c r="E177" s="12"/>
    </row>
    <row r="178" spans="5:5">
      <c r="E178" s="12"/>
    </row>
    <row r="179" spans="5:5">
      <c r="E179" s="12"/>
    </row>
    <row r="180" spans="5:5">
      <c r="E180" s="12"/>
    </row>
    <row r="181" spans="5:5">
      <c r="E181" s="12"/>
    </row>
    <row r="182" spans="5:5">
      <c r="E182" s="12"/>
    </row>
    <row r="183" spans="5:5">
      <c r="E183" s="12"/>
    </row>
  </sheetData>
  <sheetProtection formatCells="0" formatColumns="0" formatRows="0" insertColumns="0" insertRows="0" insertHyperlinks="0" deleteColumns="0" deleteRows="0" sort="0" autoFilter="0" pivotTables="0"/>
  <mergeCells count="7">
    <mergeCell ref="A14:D14"/>
    <mergeCell ref="A4:E4"/>
    <mergeCell ref="G4:J4"/>
    <mergeCell ref="L4:P4"/>
    <mergeCell ref="A6:A7"/>
    <mergeCell ref="A12:A13"/>
    <mergeCell ref="A8:A11"/>
  </mergeCells>
  <conditionalFormatting sqref="O6:O13 I7:I13">
    <cfRule type="cellIs" dxfId="27" priority="21" operator="lessThan">
      <formula>0</formula>
    </cfRule>
    <cfRule type="cellIs" dxfId="26" priority="22" operator="greaterThan">
      <formula>0.01</formula>
    </cfRule>
  </conditionalFormatting>
  <conditionalFormatting sqref="I6">
    <cfRule type="cellIs" dxfId="25" priority="17" operator="lessThan">
      <formula>0</formula>
    </cfRule>
    <cfRule type="cellIs" dxfId="24" priority="18" operator="greaterThan">
      <formula>0.01</formula>
    </cfRule>
  </conditionalFormatting>
  <dataValidations count="1">
    <dataValidation type="list" allowBlank="1" showInputMessage="1" showErrorMessage="1" sqref="L6:L13" xr:uid="{C171ED1F-EED5-444C-88E9-6B5B025D454C}">
      <formula1>"מאשר, מאשר חלקי"</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6F71-98D7-4779-B6EE-28AE515E5E41}">
  <dimension ref="A1:P15"/>
  <sheetViews>
    <sheetView rightToLeft="1" workbookViewId="0">
      <selection activeCell="G5" sqref="G5"/>
    </sheetView>
  </sheetViews>
  <sheetFormatPr defaultRowHeight="14.25"/>
  <cols>
    <col min="1" max="1" width="9.140625" style="10"/>
    <col min="2" max="2" width="16.5703125" style="10" customWidth="1"/>
    <col min="3" max="3" width="9.28515625" style="10" bestFit="1" customWidth="1"/>
    <col min="4" max="4" width="9.85546875" style="10" bestFit="1" customWidth="1"/>
    <col min="5" max="5" width="11.28515625" style="10" bestFit="1" customWidth="1"/>
    <col min="6" max="7" width="9.140625" style="10"/>
    <col min="8" max="8" width="15" style="10" customWidth="1"/>
    <col min="9" max="9" width="13.28515625" style="10" customWidth="1"/>
    <col min="10" max="13" width="9.140625" style="10"/>
    <col min="14" max="14" width="15" style="10" customWidth="1"/>
    <col min="15" max="15" width="12.85546875" style="10" customWidth="1"/>
    <col min="16" max="16384" width="9.140625" style="10"/>
  </cols>
  <sheetData>
    <row r="1" spans="1:16" ht="27.75">
      <c r="A1" s="91" t="s">
        <v>253</v>
      </c>
      <c r="B1" s="6"/>
      <c r="C1" s="6"/>
      <c r="D1" s="11"/>
      <c r="E1" s="12"/>
      <c r="F1" s="6"/>
      <c r="G1" s="13"/>
      <c r="H1" s="13"/>
      <c r="I1" s="13"/>
      <c r="J1" s="6"/>
      <c r="K1" s="13"/>
      <c r="L1" s="13"/>
      <c r="M1" s="13"/>
      <c r="N1" s="13"/>
      <c r="O1" s="6"/>
      <c r="P1" s="6"/>
    </row>
    <row r="2" spans="1:16" ht="15" thickBot="1"/>
    <row r="3" spans="1:16" ht="27.75">
      <c r="A3" s="216" t="s">
        <v>32</v>
      </c>
      <c r="B3" s="217"/>
      <c r="C3" s="217"/>
      <c r="D3" s="217"/>
      <c r="E3" s="218"/>
      <c r="F3" s="16"/>
      <c r="G3" s="216" t="s">
        <v>237</v>
      </c>
      <c r="H3" s="217"/>
      <c r="I3" s="217"/>
      <c r="J3" s="218"/>
      <c r="K3" s="16"/>
      <c r="L3" s="216" t="s">
        <v>238</v>
      </c>
      <c r="M3" s="217"/>
      <c r="N3" s="217"/>
      <c r="O3" s="217"/>
      <c r="P3" s="218"/>
    </row>
    <row r="4" spans="1:16" ht="63">
      <c r="A4" s="46" t="s">
        <v>198</v>
      </c>
      <c r="B4" s="17" t="s">
        <v>68</v>
      </c>
      <c r="C4" s="17" t="s">
        <v>36</v>
      </c>
      <c r="D4" s="17" t="s">
        <v>37</v>
      </c>
      <c r="E4" s="18" t="s">
        <v>146</v>
      </c>
      <c r="G4" s="19" t="s">
        <v>239</v>
      </c>
      <c r="H4" s="20" t="s">
        <v>240</v>
      </c>
      <c r="I4" s="21" t="s">
        <v>41</v>
      </c>
      <c r="J4" s="18" t="s">
        <v>42</v>
      </c>
      <c r="K4" s="22"/>
      <c r="L4" s="19" t="s">
        <v>43</v>
      </c>
      <c r="M4" s="20" t="s">
        <v>241</v>
      </c>
      <c r="N4" s="20" t="s">
        <v>45</v>
      </c>
      <c r="O4" s="17" t="s">
        <v>41</v>
      </c>
      <c r="P4" s="18" t="s">
        <v>46</v>
      </c>
    </row>
    <row r="5" spans="1:16" s="102" customFormat="1" ht="89.25" customHeight="1">
      <c r="A5" s="270" t="s">
        <v>253</v>
      </c>
      <c r="B5" s="172" t="s">
        <v>254</v>
      </c>
      <c r="C5" s="104">
        <v>1</v>
      </c>
      <c r="D5" s="148">
        <v>24000</v>
      </c>
      <c r="E5" s="109">
        <f t="shared" ref="E5:E8" si="0">D5*C5</f>
        <v>24000</v>
      </c>
      <c r="F5" s="103"/>
      <c r="G5" s="173"/>
      <c r="H5" s="153">
        <f t="shared" ref="H5:H9" si="1">G5*D5</f>
        <v>0</v>
      </c>
      <c r="I5" s="174" t="str">
        <f t="shared" ref="I5:I10" si="2">IF(H5=0,"",IF(OR(H5-E5&gt;0,H5-E5&lt;0), (H5-E5)/E5, ""))</f>
        <v/>
      </c>
      <c r="J5" s="175"/>
      <c r="K5" s="103"/>
      <c r="L5" s="176"/>
      <c r="M5" s="195"/>
      <c r="N5" s="153">
        <f t="shared" ref="N5:N9" si="3">IFERROR(M5*D5,"")</f>
        <v>0</v>
      </c>
      <c r="O5" s="174" t="str">
        <f t="shared" ref="O5:O10" si="4">IFERROR(IF(N5=0,"",IF(OR(N5-E5&gt;0,N5-E5&lt;0), (N5-E5)/E5, "")),"")</f>
        <v/>
      </c>
      <c r="P5" s="175"/>
    </row>
    <row r="6" spans="1:16" s="102" customFormat="1" ht="18">
      <c r="A6" s="271"/>
      <c r="B6" s="104" t="s">
        <v>255</v>
      </c>
      <c r="C6" s="104">
        <v>2</v>
      </c>
      <c r="D6" s="148">
        <v>11000</v>
      </c>
      <c r="E6" s="109">
        <f t="shared" si="0"/>
        <v>22000</v>
      </c>
      <c r="F6" s="103"/>
      <c r="G6" s="173"/>
      <c r="H6" s="153">
        <f t="shared" si="1"/>
        <v>0</v>
      </c>
      <c r="I6" s="174" t="str">
        <f t="shared" si="2"/>
        <v/>
      </c>
      <c r="J6" s="175"/>
      <c r="K6" s="103"/>
      <c r="L6" s="176"/>
      <c r="M6" s="195"/>
      <c r="N6" s="153">
        <f t="shared" si="3"/>
        <v>0</v>
      </c>
      <c r="O6" s="174" t="str">
        <f t="shared" si="4"/>
        <v/>
      </c>
      <c r="P6" s="175"/>
    </row>
    <row r="7" spans="1:16" s="102" customFormat="1" ht="36">
      <c r="A7" s="271"/>
      <c r="B7" s="172" t="s">
        <v>256</v>
      </c>
      <c r="C7" s="104">
        <v>1</v>
      </c>
      <c r="D7" s="148">
        <v>11000</v>
      </c>
      <c r="E7" s="109">
        <f t="shared" si="0"/>
        <v>11000</v>
      </c>
      <c r="F7" s="103"/>
      <c r="G7" s="173"/>
      <c r="H7" s="153">
        <f t="shared" si="1"/>
        <v>0</v>
      </c>
      <c r="I7" s="174" t="str">
        <f t="shared" si="2"/>
        <v/>
      </c>
      <c r="J7" s="175"/>
      <c r="K7" s="103"/>
      <c r="L7" s="176"/>
      <c r="M7" s="195"/>
      <c r="N7" s="153">
        <f t="shared" si="3"/>
        <v>0</v>
      </c>
      <c r="O7" s="174" t="str">
        <f t="shared" si="4"/>
        <v/>
      </c>
      <c r="P7" s="175"/>
    </row>
    <row r="8" spans="1:16" s="102" customFormat="1" ht="18">
      <c r="A8" s="271"/>
      <c r="B8" s="104" t="s">
        <v>257</v>
      </c>
      <c r="C8" s="104">
        <v>1</v>
      </c>
      <c r="D8" s="148">
        <v>3300</v>
      </c>
      <c r="E8" s="109">
        <f t="shared" si="0"/>
        <v>3300</v>
      </c>
      <c r="F8" s="103"/>
      <c r="G8" s="173"/>
      <c r="H8" s="153">
        <f t="shared" si="1"/>
        <v>0</v>
      </c>
      <c r="I8" s="174" t="str">
        <f t="shared" si="2"/>
        <v/>
      </c>
      <c r="J8" s="175"/>
      <c r="K8" s="103"/>
      <c r="L8" s="176"/>
      <c r="M8" s="195"/>
      <c r="N8" s="153">
        <f t="shared" si="3"/>
        <v>0</v>
      </c>
      <c r="O8" s="174" t="str">
        <f t="shared" si="4"/>
        <v/>
      </c>
      <c r="P8" s="175"/>
    </row>
    <row r="9" spans="1:16" s="102" customFormat="1" ht="73.5" customHeight="1">
      <c r="A9" s="271"/>
      <c r="B9" s="172" t="s">
        <v>258</v>
      </c>
      <c r="C9" s="104">
        <v>80</v>
      </c>
      <c r="D9" s="148">
        <v>250</v>
      </c>
      <c r="E9" s="109">
        <f>D9*C9</f>
        <v>20000</v>
      </c>
      <c r="F9" s="103"/>
      <c r="G9" s="173"/>
      <c r="H9" s="153">
        <f t="shared" si="1"/>
        <v>0</v>
      </c>
      <c r="I9" s="174" t="str">
        <f t="shared" si="2"/>
        <v/>
      </c>
      <c r="J9" s="175"/>
      <c r="K9" s="103"/>
      <c r="L9" s="176"/>
      <c r="M9" s="195"/>
      <c r="N9" s="153">
        <f t="shared" si="3"/>
        <v>0</v>
      </c>
      <c r="O9" s="174" t="str">
        <f t="shared" si="4"/>
        <v/>
      </c>
      <c r="P9" s="175"/>
    </row>
    <row r="10" spans="1:16" ht="18.75" thickBot="1">
      <c r="A10" s="266" t="s">
        <v>110</v>
      </c>
      <c r="B10" s="267"/>
      <c r="C10" s="267"/>
      <c r="D10" s="268"/>
      <c r="E10" s="110">
        <f>SUM(E5:E9)</f>
        <v>80300</v>
      </c>
      <c r="F10" s="38"/>
      <c r="G10" s="35"/>
      <c r="H10" s="154">
        <f>SUM(H5:H9)</f>
        <v>0</v>
      </c>
      <c r="I10" s="40" t="str">
        <f t="shared" si="2"/>
        <v/>
      </c>
      <c r="J10" s="37"/>
      <c r="K10" s="38"/>
      <c r="L10" s="35"/>
      <c r="M10" s="39"/>
      <c r="N10" s="154">
        <f>SUM(N5:N9)</f>
        <v>0</v>
      </c>
      <c r="O10" s="40" t="str">
        <f t="shared" si="4"/>
        <v/>
      </c>
      <c r="P10" s="37"/>
    </row>
    <row r="11" spans="1:16">
      <c r="A11" s="6"/>
      <c r="B11" s="6"/>
      <c r="C11" s="6"/>
      <c r="D11" s="11"/>
      <c r="E11" s="12"/>
      <c r="F11" s="6"/>
      <c r="G11" s="6"/>
      <c r="H11" s="6"/>
      <c r="I11" s="6"/>
      <c r="J11" s="6"/>
      <c r="K11" s="6"/>
      <c r="L11" s="6"/>
      <c r="M11" s="6"/>
      <c r="N11" s="6"/>
      <c r="O11" s="6"/>
      <c r="P11" s="6"/>
    </row>
    <row r="12" spans="1:16" ht="18">
      <c r="A12" s="101" t="s">
        <v>259</v>
      </c>
      <c r="B12" s="101"/>
      <c r="C12" s="101"/>
      <c r="D12" s="101"/>
      <c r="E12" s="101"/>
      <c r="F12" s="6"/>
      <c r="G12" s="6"/>
      <c r="H12" s="6"/>
      <c r="I12" s="6"/>
      <c r="J12" s="6"/>
      <c r="K12" s="6"/>
      <c r="L12" s="6"/>
      <c r="M12" s="6"/>
      <c r="N12" s="6"/>
      <c r="O12" s="6"/>
      <c r="P12" s="6"/>
    </row>
    <row r="13" spans="1:16" ht="18">
      <c r="A13" s="101" t="s">
        <v>260</v>
      </c>
      <c r="B13" s="101"/>
      <c r="C13" s="101"/>
      <c r="D13" s="101"/>
      <c r="E13" s="101"/>
      <c r="F13" s="6"/>
      <c r="G13" s="6"/>
      <c r="H13" s="6"/>
      <c r="I13" s="6"/>
      <c r="J13" s="6"/>
      <c r="K13" s="6"/>
      <c r="L13" s="6"/>
      <c r="M13" s="6"/>
      <c r="N13" s="6"/>
      <c r="O13" s="6"/>
      <c r="P13" s="6"/>
    </row>
    <row r="14" spans="1:16" ht="18">
      <c r="A14" s="101" t="s">
        <v>261</v>
      </c>
      <c r="B14" s="101"/>
      <c r="C14" s="101"/>
      <c r="D14" s="101"/>
      <c r="E14" s="101"/>
      <c r="F14" s="6"/>
      <c r="G14" s="6"/>
      <c r="H14" s="6"/>
      <c r="I14" s="6"/>
      <c r="J14" s="6"/>
      <c r="K14" s="6"/>
      <c r="L14" s="6"/>
      <c r="M14" s="6"/>
      <c r="N14" s="6"/>
      <c r="O14" s="6"/>
      <c r="P14" s="6"/>
    </row>
    <row r="15" spans="1:16" ht="18">
      <c r="A15" s="101" t="s">
        <v>262</v>
      </c>
      <c r="B15" s="101"/>
      <c r="C15" s="101"/>
      <c r="D15" s="101"/>
      <c r="E15" s="101"/>
      <c r="F15" s="6"/>
      <c r="G15" s="6"/>
      <c r="H15" s="6"/>
      <c r="I15" s="6"/>
      <c r="J15" s="6"/>
      <c r="K15" s="6"/>
      <c r="L15" s="6"/>
      <c r="M15" s="6"/>
      <c r="N15" s="6"/>
      <c r="O15" s="6"/>
      <c r="P15" s="6"/>
    </row>
  </sheetData>
  <sheetProtection formatCells="0" formatColumns="0" formatRows="0" insertColumns="0" insertRows="0" insertHyperlinks="0" deleteColumns="0" deleteRows="0" sort="0" autoFilter="0" pivotTables="0"/>
  <mergeCells count="5">
    <mergeCell ref="A3:E3"/>
    <mergeCell ref="G3:J3"/>
    <mergeCell ref="L3:P3"/>
    <mergeCell ref="A5:A9"/>
    <mergeCell ref="A10:D10"/>
  </mergeCells>
  <conditionalFormatting sqref="O5 I9 O9">
    <cfRule type="cellIs" dxfId="23" priority="11" operator="lessThan">
      <formula>0</formula>
    </cfRule>
    <cfRule type="cellIs" dxfId="22" priority="12" operator="greaterThan">
      <formula>0.01</formula>
    </cfRule>
  </conditionalFormatting>
  <conditionalFormatting sqref="O6:O7">
    <cfRule type="cellIs" dxfId="21" priority="9" operator="lessThan">
      <formula>0</formula>
    </cfRule>
    <cfRule type="cellIs" dxfId="20" priority="10" operator="greaterThan">
      <formula>0.01</formula>
    </cfRule>
  </conditionalFormatting>
  <conditionalFormatting sqref="I5">
    <cfRule type="cellIs" dxfId="19" priority="7" operator="lessThan">
      <formula>0</formula>
    </cfRule>
    <cfRule type="cellIs" dxfId="18" priority="8" operator="greaterThan">
      <formula>0.01</formula>
    </cfRule>
  </conditionalFormatting>
  <conditionalFormatting sqref="I6:I7">
    <cfRule type="cellIs" dxfId="17" priority="5" operator="lessThan">
      <formula>0</formula>
    </cfRule>
    <cfRule type="cellIs" dxfId="16" priority="6" operator="greaterThan">
      <formula>0.01</formula>
    </cfRule>
  </conditionalFormatting>
  <conditionalFormatting sqref="O8">
    <cfRule type="cellIs" dxfId="15" priority="3" operator="lessThan">
      <formula>0</formula>
    </cfRule>
    <cfRule type="cellIs" dxfId="14" priority="4" operator="greaterThan">
      <formula>0.01</formula>
    </cfRule>
  </conditionalFormatting>
  <conditionalFormatting sqref="I8">
    <cfRule type="cellIs" dxfId="13" priority="1" operator="lessThan">
      <formula>0</formula>
    </cfRule>
    <cfRule type="cellIs" dxfId="12" priority="2" operator="greaterThan">
      <formula>0.01</formula>
    </cfRule>
  </conditionalFormatting>
  <dataValidations count="1">
    <dataValidation type="list" allowBlank="1" showInputMessage="1" showErrorMessage="1" sqref="L5:L9" xr:uid="{39FD9D78-B370-4B07-B497-D3628EA6FF6D}">
      <formula1>"מאשר, מאשר חלקי"</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1298B-6DD2-4785-8E1E-1DE3078730D6}">
  <dimension ref="A1:Q19"/>
  <sheetViews>
    <sheetView rightToLeft="1" workbookViewId="0">
      <selection activeCell="F6" sqref="F6"/>
    </sheetView>
  </sheetViews>
  <sheetFormatPr defaultRowHeight="15"/>
  <cols>
    <col min="1" max="1" width="17" customWidth="1"/>
    <col min="4" max="4" width="12.28515625" customWidth="1"/>
    <col min="7" max="7" width="14.5703125" customWidth="1"/>
    <col min="8" max="8" width="12.42578125" customWidth="1"/>
    <col min="13" max="13" width="14.42578125" customWidth="1"/>
    <col min="14" max="14" width="12.28515625" customWidth="1"/>
  </cols>
  <sheetData>
    <row r="1" spans="1:17" s="6" customFormat="1" ht="28.5" thickBot="1">
      <c r="A1" s="91" t="s">
        <v>263</v>
      </c>
      <c r="C1" s="11"/>
      <c r="D1" s="12"/>
      <c r="G1" s="13"/>
      <c r="H1" s="13"/>
      <c r="J1" s="13"/>
      <c r="K1" s="13"/>
      <c r="L1" s="13"/>
      <c r="M1" s="13"/>
    </row>
    <row r="2" spans="1:17" s="6" customFormat="1" ht="18.75" thickBot="1">
      <c r="A2" s="14" t="s">
        <v>31</v>
      </c>
      <c r="E2" s="4"/>
      <c r="G2" s="14"/>
      <c r="H2" s="14"/>
      <c r="I2" s="14"/>
      <c r="K2" s="13"/>
      <c r="L2" s="13"/>
      <c r="M2" s="13"/>
      <c r="N2" s="13"/>
      <c r="P2" s="13"/>
      <c r="Q2" s="13"/>
    </row>
    <row r="3" spans="1:17" s="6" customFormat="1" ht="18.75" thickBot="1">
      <c r="A3" s="14"/>
      <c r="I3" s="11"/>
      <c r="J3" s="12"/>
      <c r="L3" s="15"/>
      <c r="M3" s="15"/>
      <c r="N3" s="15"/>
      <c r="O3" s="13"/>
      <c r="P3" s="15"/>
      <c r="Q3" s="15"/>
    </row>
    <row r="4" spans="1:17" s="6" customFormat="1" ht="27.75">
      <c r="A4" s="217"/>
      <c r="B4" s="217"/>
      <c r="C4" s="217"/>
      <c r="D4" s="218"/>
      <c r="E4" s="16"/>
      <c r="F4" s="216" t="s">
        <v>237</v>
      </c>
      <c r="G4" s="217"/>
      <c r="H4" s="217"/>
      <c r="I4" s="218"/>
      <c r="J4" s="10"/>
      <c r="K4" s="216" t="s">
        <v>238</v>
      </c>
      <c r="L4" s="217"/>
      <c r="M4" s="217"/>
      <c r="N4" s="217"/>
      <c r="O4" s="218"/>
    </row>
    <row r="5" spans="1:17" s="6" customFormat="1" ht="67.5" customHeight="1">
      <c r="A5" s="17" t="s">
        <v>68</v>
      </c>
      <c r="B5" s="17" t="s">
        <v>264</v>
      </c>
      <c r="C5" s="17" t="s">
        <v>37</v>
      </c>
      <c r="D5" s="18" t="s">
        <v>146</v>
      </c>
      <c r="E5" s="10"/>
      <c r="F5" s="19" t="s">
        <v>239</v>
      </c>
      <c r="G5" s="20" t="s">
        <v>240</v>
      </c>
      <c r="H5" s="21" t="s">
        <v>41</v>
      </c>
      <c r="I5" s="18" t="s">
        <v>42</v>
      </c>
      <c r="J5" s="22"/>
      <c r="K5" s="19" t="s">
        <v>43</v>
      </c>
      <c r="L5" s="20" t="s">
        <v>241</v>
      </c>
      <c r="M5" s="20" t="s">
        <v>45</v>
      </c>
      <c r="N5" s="17" t="s">
        <v>41</v>
      </c>
      <c r="O5" s="18" t="s">
        <v>46</v>
      </c>
    </row>
    <row r="6" spans="1:17" s="6" customFormat="1" ht="51.75" customHeight="1">
      <c r="A6" s="108" t="s">
        <v>265</v>
      </c>
      <c r="B6" s="104">
        <v>30</v>
      </c>
      <c r="C6" s="148">
        <v>350</v>
      </c>
      <c r="D6" s="109">
        <f t="shared" ref="D6" si="0">C6*B6</f>
        <v>10500</v>
      </c>
      <c r="F6" s="26"/>
      <c r="G6" s="153">
        <f t="shared" ref="G6:G9" si="1">F6*C6</f>
        <v>0</v>
      </c>
      <c r="H6" s="27" t="str">
        <f t="shared" ref="H6:H10" si="2">IF(G6=0,"",IF(OR(G6-D6&gt;0,G6-D6&lt;0), (G6-D6)/D6, ""))</f>
        <v/>
      </c>
      <c r="I6" s="28"/>
      <c r="K6" s="29"/>
      <c r="L6" s="29"/>
      <c r="M6" s="153">
        <f t="shared" ref="M6:M9" si="3">IFERROR(L6*C6,"")</f>
        <v>0</v>
      </c>
      <c r="N6" s="27" t="str">
        <f t="shared" ref="N6:N10" si="4">IFERROR(IF(M6=0,"",IF(OR(M6-D6&gt;0,M6-D6&lt;0), (M6-D6)/D6, "")),"")</f>
        <v/>
      </c>
      <c r="O6" s="28"/>
    </row>
    <row r="7" spans="1:17" s="6" customFormat="1" ht="60" customHeight="1">
      <c r="A7" s="108" t="s">
        <v>266</v>
      </c>
      <c r="B7" s="104">
        <v>30</v>
      </c>
      <c r="C7" s="148">
        <v>350</v>
      </c>
      <c r="D7" s="109">
        <f t="shared" ref="D7" si="5">C7*B7</f>
        <v>10500</v>
      </c>
      <c r="F7" s="26"/>
      <c r="G7" s="153">
        <f t="shared" si="1"/>
        <v>0</v>
      </c>
      <c r="H7" s="27" t="str">
        <f t="shared" si="2"/>
        <v/>
      </c>
      <c r="I7" s="28"/>
      <c r="K7" s="29"/>
      <c r="L7" s="29"/>
      <c r="M7" s="153">
        <f t="shared" si="3"/>
        <v>0</v>
      </c>
      <c r="N7" s="27" t="str">
        <f t="shared" si="4"/>
        <v/>
      </c>
      <c r="O7" s="28"/>
    </row>
    <row r="8" spans="1:17" s="6" customFormat="1" ht="64.5" customHeight="1">
      <c r="A8" s="108" t="s">
        <v>267</v>
      </c>
      <c r="B8" s="104">
        <v>30</v>
      </c>
      <c r="C8" s="148">
        <v>350</v>
      </c>
      <c r="D8" s="109">
        <f t="shared" ref="D8:D9" si="6">C8*B8</f>
        <v>10500</v>
      </c>
      <c r="F8" s="26"/>
      <c r="G8" s="153">
        <f t="shared" si="1"/>
        <v>0</v>
      </c>
      <c r="H8" s="27" t="str">
        <f t="shared" si="2"/>
        <v/>
      </c>
      <c r="I8" s="28"/>
      <c r="K8" s="29"/>
      <c r="L8" s="29"/>
      <c r="M8" s="153">
        <f t="shared" si="3"/>
        <v>0</v>
      </c>
      <c r="N8" s="27" t="str">
        <f t="shared" si="4"/>
        <v/>
      </c>
      <c r="O8" s="28"/>
    </row>
    <row r="9" spans="1:17" s="6" customFormat="1" ht="63" customHeight="1">
      <c r="A9" s="108" t="s">
        <v>268</v>
      </c>
      <c r="B9" s="104">
        <v>30</v>
      </c>
      <c r="C9" s="148">
        <v>350</v>
      </c>
      <c r="D9" s="109">
        <f t="shared" si="6"/>
        <v>10500</v>
      </c>
      <c r="F9" s="26"/>
      <c r="G9" s="153">
        <f t="shared" si="1"/>
        <v>0</v>
      </c>
      <c r="H9" s="27" t="str">
        <f t="shared" si="2"/>
        <v/>
      </c>
      <c r="I9" s="28"/>
      <c r="K9" s="29"/>
      <c r="L9" s="29"/>
      <c r="M9" s="153">
        <f t="shared" si="3"/>
        <v>0</v>
      </c>
      <c r="N9" s="27" t="str">
        <f t="shared" si="4"/>
        <v/>
      </c>
      <c r="O9" s="28"/>
    </row>
    <row r="10" spans="1:17" s="6" customFormat="1" ht="18.75" thickBot="1">
      <c r="A10" s="267"/>
      <c r="B10" s="267"/>
      <c r="C10" s="268"/>
      <c r="D10" s="110">
        <f>SUM(D6:D9)</f>
        <v>42000</v>
      </c>
      <c r="E10" s="38"/>
      <c r="F10" s="35"/>
      <c r="G10" s="154">
        <f>SUM(G6:G9)</f>
        <v>0</v>
      </c>
      <c r="H10" s="40" t="str">
        <f t="shared" si="2"/>
        <v/>
      </c>
      <c r="I10" s="37"/>
      <c r="J10" s="38"/>
      <c r="K10" s="35"/>
      <c r="L10" s="39"/>
      <c r="M10" s="154">
        <f>SUM(M6:M9)</f>
        <v>0</v>
      </c>
      <c r="N10" s="40" t="str">
        <f t="shared" si="4"/>
        <v/>
      </c>
      <c r="O10" s="37"/>
    </row>
    <row r="12" spans="1:17" ht="15.75" thickBot="1"/>
    <row r="13" spans="1:17" ht="20.25">
      <c r="A13" s="163" t="s">
        <v>269</v>
      </c>
      <c r="B13" s="164"/>
      <c r="C13" s="164"/>
      <c r="D13" s="164"/>
      <c r="E13" s="164"/>
      <c r="F13" s="164"/>
      <c r="G13" s="164"/>
      <c r="H13" s="164"/>
      <c r="I13" s="164"/>
      <c r="J13" s="165"/>
      <c r="K13" s="165"/>
      <c r="L13" s="166"/>
    </row>
    <row r="14" spans="1:17" ht="20.25">
      <c r="A14" s="159" t="s">
        <v>270</v>
      </c>
      <c r="B14" s="167"/>
      <c r="C14" s="167"/>
      <c r="D14" s="167"/>
      <c r="E14" s="167"/>
      <c r="F14" s="167"/>
      <c r="G14" s="167"/>
      <c r="H14" s="167"/>
      <c r="I14" s="167"/>
      <c r="L14" s="168"/>
    </row>
    <row r="15" spans="1:17" ht="20.25">
      <c r="A15" s="159" t="s">
        <v>271</v>
      </c>
      <c r="B15" s="167"/>
      <c r="C15" s="167"/>
      <c r="D15" s="167"/>
      <c r="E15" s="167"/>
      <c r="F15" s="167"/>
      <c r="G15" s="167"/>
      <c r="H15" s="167"/>
      <c r="I15" s="167"/>
      <c r="L15" s="168"/>
    </row>
    <row r="16" spans="1:17" ht="20.25">
      <c r="A16" s="159" t="s">
        <v>272</v>
      </c>
      <c r="B16" s="167"/>
      <c r="C16" s="167"/>
      <c r="D16" s="167"/>
      <c r="E16" s="167"/>
      <c r="F16" s="167"/>
      <c r="G16" s="167"/>
      <c r="H16" s="167"/>
      <c r="I16" s="167"/>
      <c r="L16" s="168"/>
    </row>
    <row r="17" spans="1:12" ht="20.25">
      <c r="A17" s="159" t="s">
        <v>273</v>
      </c>
      <c r="B17" s="167"/>
      <c r="C17" s="167"/>
      <c r="D17" s="167"/>
      <c r="E17" s="167"/>
      <c r="F17" s="167"/>
      <c r="G17" s="167"/>
      <c r="H17" s="167"/>
      <c r="I17" s="167"/>
      <c r="L17" s="168"/>
    </row>
    <row r="18" spans="1:12" ht="20.25">
      <c r="A18" s="159" t="s">
        <v>274</v>
      </c>
      <c r="B18" s="167"/>
      <c r="C18" s="167"/>
      <c r="D18" s="167"/>
      <c r="E18" s="167"/>
      <c r="F18" s="167"/>
      <c r="G18" s="167"/>
      <c r="H18" s="167"/>
      <c r="I18" s="167"/>
      <c r="L18" s="168"/>
    </row>
    <row r="19" spans="1:12" ht="21.75" thickBot="1">
      <c r="A19" s="171" t="s">
        <v>275</v>
      </c>
      <c r="B19" s="169"/>
      <c r="C19" s="169"/>
      <c r="D19" s="169"/>
      <c r="E19" s="169"/>
      <c r="F19" s="169"/>
      <c r="G19" s="169"/>
      <c r="H19" s="169"/>
      <c r="I19" s="169"/>
      <c r="J19" s="169"/>
      <c r="K19" s="169"/>
      <c r="L19" s="170"/>
    </row>
  </sheetData>
  <sheetProtection formatCells="0" formatColumns="0" formatRows="0" insertColumns="0" insertRows="0" insertHyperlinks="0" deleteColumns="0" deleteRows="0" sort="0" autoFilter="0" pivotTables="0"/>
  <mergeCells count="4">
    <mergeCell ref="A4:D4"/>
    <mergeCell ref="F4:I4"/>
    <mergeCell ref="K4:O4"/>
    <mergeCell ref="A10:C10"/>
  </mergeCells>
  <conditionalFormatting sqref="N6">
    <cfRule type="cellIs" dxfId="11" priority="39" operator="lessThan">
      <formula>0</formula>
    </cfRule>
    <cfRule type="cellIs" dxfId="10" priority="40" operator="greaterThan">
      <formula>0.01</formula>
    </cfRule>
  </conditionalFormatting>
  <conditionalFormatting sqref="N7:N8">
    <cfRule type="cellIs" dxfId="9" priority="37" operator="lessThan">
      <formula>0</formula>
    </cfRule>
    <cfRule type="cellIs" dxfId="8" priority="38" operator="greaterThan">
      <formula>0.01</formula>
    </cfRule>
  </conditionalFormatting>
  <conditionalFormatting sqref="H6">
    <cfRule type="cellIs" dxfId="7" priority="35" operator="lessThan">
      <formula>0</formula>
    </cfRule>
    <cfRule type="cellIs" dxfId="6" priority="36" operator="greaterThan">
      <formula>0.01</formula>
    </cfRule>
  </conditionalFormatting>
  <conditionalFormatting sqref="H7:H8">
    <cfRule type="cellIs" dxfId="5" priority="25" operator="lessThan">
      <formula>0</formula>
    </cfRule>
    <cfRule type="cellIs" dxfId="4" priority="26" operator="greaterThan">
      <formula>0.01</formula>
    </cfRule>
  </conditionalFormatting>
  <conditionalFormatting sqref="N9">
    <cfRule type="cellIs" dxfId="3" priority="23" operator="lessThan">
      <formula>0</formula>
    </cfRule>
    <cfRule type="cellIs" dxfId="2" priority="24" operator="greaterThan">
      <formula>0.01</formula>
    </cfRule>
  </conditionalFormatting>
  <conditionalFormatting sqref="H9">
    <cfRule type="cellIs" dxfId="1" priority="21" operator="lessThan">
      <formula>0</formula>
    </cfRule>
    <cfRule type="cellIs" dxfId="0" priority="22" operator="greaterThan">
      <formula>0.01</formula>
    </cfRule>
  </conditionalFormatting>
  <dataValidations count="1">
    <dataValidation type="list" allowBlank="1" showInputMessage="1" showErrorMessage="1" sqref="K6:K9" xr:uid="{02C18DC8-223E-4E97-A56A-771E17C7ACA3}">
      <formula1>"מאשר, מאשר חלקי"</formula1>
    </dataValidation>
  </dataValidation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DF723-5ED5-4011-8BD3-37012C57E1AF}">
  <dimension ref="A1:G37"/>
  <sheetViews>
    <sheetView rightToLeft="1" workbookViewId="0">
      <selection activeCell="C5" sqref="C5:D5"/>
    </sheetView>
  </sheetViews>
  <sheetFormatPr defaultRowHeight="14.25"/>
  <cols>
    <col min="1" max="1" width="9.140625" style="10"/>
    <col min="2" max="2" width="29.5703125" style="10" customWidth="1"/>
    <col min="3" max="3" width="16.140625" style="10" customWidth="1"/>
    <col min="4" max="4" width="17.85546875" style="10" customWidth="1"/>
    <col min="5" max="16384" width="9.140625" style="10"/>
  </cols>
  <sheetData>
    <row r="1" spans="1:7">
      <c r="A1" s="115"/>
      <c r="B1" s="16"/>
      <c r="C1" s="16"/>
      <c r="D1" s="16"/>
      <c r="E1" s="16"/>
      <c r="F1" s="16"/>
      <c r="G1" s="116"/>
    </row>
    <row r="2" spans="1:7" ht="20.25">
      <c r="A2" s="117"/>
      <c r="B2" s="141" t="s">
        <v>276</v>
      </c>
      <c r="G2" s="118"/>
    </row>
    <row r="3" spans="1:7" ht="15.75">
      <c r="A3" s="117"/>
      <c r="B3" s="119"/>
      <c r="E3" s="120" t="s">
        <v>277</v>
      </c>
      <c r="F3" s="179" t="str">
        <f>IFERROR(IF('שאלון-חובה'!C18="", "",'שאלון-חובה'!C18),"")</f>
        <v/>
      </c>
      <c r="G3" s="118"/>
    </row>
    <row r="4" spans="1:7" ht="15">
      <c r="A4" s="117"/>
      <c r="B4" s="47"/>
      <c r="G4" s="118"/>
    </row>
    <row r="5" spans="1:7" ht="15.75">
      <c r="A5" s="117"/>
      <c r="B5" s="121" t="s">
        <v>15</v>
      </c>
      <c r="C5" s="272" t="s">
        <v>278</v>
      </c>
      <c r="D5" s="272"/>
      <c r="E5" s="122"/>
      <c r="F5" s="47"/>
      <c r="G5" s="123"/>
    </row>
    <row r="6" spans="1:7" ht="15.75">
      <c r="A6" s="117"/>
      <c r="B6" s="121" t="s">
        <v>16</v>
      </c>
      <c r="C6" s="272" t="s">
        <v>278</v>
      </c>
      <c r="D6" s="272"/>
      <c r="G6" s="118"/>
    </row>
    <row r="7" spans="1:7" ht="15.75">
      <c r="A7" s="117"/>
      <c r="B7" s="121" t="s">
        <v>17</v>
      </c>
      <c r="C7" s="276" t="s">
        <v>278</v>
      </c>
      <c r="D7" s="276"/>
      <c r="G7" s="118"/>
    </row>
    <row r="8" spans="1:7" ht="15.75">
      <c r="A8" s="117"/>
      <c r="B8" s="121" t="s">
        <v>18</v>
      </c>
      <c r="C8" s="272" t="s">
        <v>278</v>
      </c>
      <c r="D8" s="272"/>
      <c r="G8" s="118"/>
    </row>
    <row r="9" spans="1:7" ht="15.75">
      <c r="A9" s="117"/>
      <c r="B9" s="121" t="s">
        <v>19</v>
      </c>
      <c r="C9" s="272" t="s">
        <v>278</v>
      </c>
      <c r="D9" s="272"/>
      <c r="G9" s="118"/>
    </row>
    <row r="10" spans="1:7" ht="15.75">
      <c r="A10" s="117"/>
      <c r="B10" s="121" t="s">
        <v>20</v>
      </c>
      <c r="C10" s="272" t="s">
        <v>278</v>
      </c>
      <c r="D10" s="272"/>
      <c r="G10" s="118"/>
    </row>
    <row r="11" spans="1:7" ht="15.75">
      <c r="A11" s="117"/>
      <c r="B11" s="121" t="s">
        <v>21</v>
      </c>
      <c r="C11" s="272" t="s">
        <v>278</v>
      </c>
      <c r="D11" s="272"/>
      <c r="G11" s="118"/>
    </row>
    <row r="12" spans="1:7" ht="15.75">
      <c r="A12" s="117"/>
      <c r="B12" s="121" t="s">
        <v>22</v>
      </c>
      <c r="C12" s="272" t="s">
        <v>278</v>
      </c>
      <c r="D12" s="272"/>
      <c r="G12" s="118"/>
    </row>
    <row r="13" spans="1:7" ht="15.75">
      <c r="A13" s="117"/>
      <c r="B13" s="121" t="s">
        <v>23</v>
      </c>
      <c r="C13" s="273" t="s">
        <v>278</v>
      </c>
      <c r="D13" s="273"/>
      <c r="G13" s="118"/>
    </row>
    <row r="14" spans="1:7" ht="15">
      <c r="A14" s="117"/>
      <c r="B14" s="119"/>
      <c r="G14" s="118"/>
    </row>
    <row r="15" spans="1:7" ht="15.75">
      <c r="A15" s="117"/>
      <c r="B15" s="124" t="s">
        <v>279</v>
      </c>
      <c r="G15" s="118"/>
    </row>
    <row r="16" spans="1:7" ht="30">
      <c r="A16" s="117"/>
      <c r="B16" s="125" t="s">
        <v>280</v>
      </c>
      <c r="C16" s="126" t="s">
        <v>281</v>
      </c>
      <c r="D16" s="126" t="s">
        <v>282</v>
      </c>
      <c r="G16" s="118"/>
    </row>
    <row r="17" spans="1:7">
      <c r="A17" s="117"/>
      <c r="B17" s="127" t="s">
        <v>30</v>
      </c>
      <c r="C17" s="181" t="s">
        <v>283</v>
      </c>
      <c r="D17" s="182">
        <f>'חדר המתנה'!M18</f>
        <v>0</v>
      </c>
      <c r="G17" s="118"/>
    </row>
    <row r="18" spans="1:7">
      <c r="A18" s="117"/>
      <c r="B18" s="128" t="s">
        <v>284</v>
      </c>
      <c r="C18" s="183">
        <f>פיזיותרפיה!O2</f>
        <v>0</v>
      </c>
      <c r="D18" s="182">
        <f>פיזיותרפיה!K49</f>
        <v>0</v>
      </c>
      <c r="G18" s="118"/>
    </row>
    <row r="19" spans="1:7">
      <c r="A19" s="117"/>
      <c r="B19" s="128" t="s">
        <v>285</v>
      </c>
      <c r="C19" s="183">
        <f>'ריפוי בעיסוק'!O2</f>
        <v>0</v>
      </c>
      <c r="D19" s="182">
        <f>'ריפוי בעיסוק'!K64</f>
        <v>0</v>
      </c>
      <c r="G19" s="118"/>
    </row>
    <row r="20" spans="1:7">
      <c r="A20" s="117"/>
      <c r="B20" s="128" t="s">
        <v>286</v>
      </c>
      <c r="C20" s="183">
        <f>'קלינאי תקשורת'!O2</f>
        <v>0</v>
      </c>
      <c r="D20" s="182">
        <f>'קלינאי תקשורת'!K41</f>
        <v>0</v>
      </c>
      <c r="G20" s="118"/>
    </row>
    <row r="21" spans="1:7">
      <c r="A21" s="117"/>
      <c r="B21" s="128" t="s">
        <v>287</v>
      </c>
      <c r="C21" s="183">
        <f>'טיפול רגשי'!O2</f>
        <v>0</v>
      </c>
      <c r="D21" s="182">
        <f>'טיפול רגשי'!K42</f>
        <v>0</v>
      </c>
      <c r="G21" s="118"/>
    </row>
    <row r="22" spans="1:7">
      <c r="A22" s="117"/>
      <c r="B22" s="128" t="s">
        <v>184</v>
      </c>
      <c r="C22" s="183">
        <f>'תרפיה במוסיקה'!O3</f>
        <v>0</v>
      </c>
      <c r="D22" s="182">
        <f>'תרפיה במוסיקה'!K27</f>
        <v>0</v>
      </c>
      <c r="G22" s="118"/>
    </row>
    <row r="23" spans="1:7">
      <c r="A23" s="117"/>
      <c r="B23" s="128" t="s">
        <v>288</v>
      </c>
      <c r="C23" s="181" t="s">
        <v>283</v>
      </c>
      <c r="D23" s="182">
        <f>'חדרי ספח'!L37</f>
        <v>0</v>
      </c>
      <c r="G23" s="118"/>
    </row>
    <row r="24" spans="1:7">
      <c r="A24" s="117"/>
      <c r="B24" s="128" t="s">
        <v>235</v>
      </c>
      <c r="C24" s="181" t="s">
        <v>283</v>
      </c>
      <c r="D24" s="182">
        <f>'לקות מוטורית'!N14</f>
        <v>0</v>
      </c>
      <c r="G24" s="118"/>
    </row>
    <row r="25" spans="1:7">
      <c r="A25" s="117"/>
      <c r="B25" s="128" t="s">
        <v>253</v>
      </c>
      <c r="C25" s="181" t="s">
        <v>283</v>
      </c>
      <c r="D25" s="182">
        <f>חצר!N10</f>
        <v>0</v>
      </c>
      <c r="G25" s="118"/>
    </row>
    <row r="26" spans="1:7">
      <c r="A26" s="117"/>
      <c r="B26" s="128" t="s">
        <v>289</v>
      </c>
      <c r="C26" s="181" t="s">
        <v>283</v>
      </c>
      <c r="D26" s="182">
        <f>הדרכה!M10</f>
        <v>0</v>
      </c>
      <c r="G26" s="118"/>
    </row>
    <row r="27" spans="1:7" ht="15">
      <c r="A27" s="117"/>
      <c r="B27" s="274" t="s">
        <v>290</v>
      </c>
      <c r="C27" s="275"/>
      <c r="D27" s="129">
        <f>SUM(D17:D26)</f>
        <v>0</v>
      </c>
      <c r="G27" s="118"/>
    </row>
    <row r="28" spans="1:7">
      <c r="A28" s="117"/>
      <c r="G28" s="118"/>
    </row>
    <row r="29" spans="1:7" ht="15.75">
      <c r="A29" s="117"/>
      <c r="B29" s="124" t="s">
        <v>291</v>
      </c>
      <c r="G29" s="118"/>
    </row>
    <row r="30" spans="1:7" ht="15">
      <c r="A30" s="117"/>
      <c r="B30" s="130" t="s">
        <v>292</v>
      </c>
      <c r="C30" s="130" t="s">
        <v>293</v>
      </c>
      <c r="D30" s="130" t="s">
        <v>294</v>
      </c>
      <c r="G30" s="118"/>
    </row>
    <row r="31" spans="1:7" ht="21" customHeight="1">
      <c r="A31" s="117"/>
      <c r="B31" s="137" t="s">
        <v>295</v>
      </c>
      <c r="C31" s="177">
        <f>IF(F3&lt;=4,90%,IF(F3&lt;8,80%,70%))</f>
        <v>0.7</v>
      </c>
      <c r="D31" s="131">
        <f>D27*C31</f>
        <v>0</v>
      </c>
      <c r="G31" s="118"/>
    </row>
    <row r="32" spans="1:7" ht="15.75">
      <c r="A32" s="117"/>
      <c r="B32" s="132" t="s">
        <v>296</v>
      </c>
      <c r="C32" s="178">
        <f>100%-C31</f>
        <v>0.30000000000000004</v>
      </c>
      <c r="D32" s="131">
        <f>D27*C32</f>
        <v>0</v>
      </c>
      <c r="G32" s="118"/>
    </row>
    <row r="33" spans="1:7" ht="15">
      <c r="A33" s="117"/>
      <c r="B33" s="132" t="s">
        <v>297</v>
      </c>
      <c r="C33" s="133">
        <f>SUM(C31:C32)</f>
        <v>1</v>
      </c>
      <c r="D33" s="131">
        <f>SUM(D31:D32)</f>
        <v>0</v>
      </c>
      <c r="G33" s="118"/>
    </row>
    <row r="34" spans="1:7">
      <c r="A34" s="117"/>
      <c r="B34" s="134"/>
      <c r="G34" s="118"/>
    </row>
    <row r="35" spans="1:7">
      <c r="A35" s="117"/>
      <c r="G35" s="118"/>
    </row>
    <row r="36" spans="1:7">
      <c r="A36" s="117"/>
      <c r="G36" s="118"/>
    </row>
    <row r="37" spans="1:7" ht="15" thickBot="1">
      <c r="A37" s="135"/>
      <c r="B37" s="97"/>
      <c r="C37" s="97"/>
      <c r="D37" s="97"/>
      <c r="E37" s="97"/>
      <c r="F37" s="97"/>
      <c r="G37" s="136"/>
    </row>
  </sheetData>
  <sheetProtection formatCells="0" formatColumns="0" formatRows="0" insertColumns="0" insertRows="0" insertHyperlinks="0" deleteColumns="0" deleteRows="0" sort="0" autoFilter="0" pivotTables="0"/>
  <mergeCells count="10">
    <mergeCell ref="C11:D11"/>
    <mergeCell ref="C12:D12"/>
    <mergeCell ref="C13:D13"/>
    <mergeCell ref="B27:C27"/>
    <mergeCell ref="C5:D5"/>
    <mergeCell ref="C6:D6"/>
    <mergeCell ref="C7:D7"/>
    <mergeCell ref="C8:D8"/>
    <mergeCell ref="C9:D9"/>
    <mergeCell ref="C10: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5F58-4608-4C25-9E82-BFD9BB026471}">
  <dimension ref="A1:I24"/>
  <sheetViews>
    <sheetView rightToLeft="1" workbookViewId="0">
      <selection activeCell="C5" sqref="C5:E5"/>
    </sheetView>
  </sheetViews>
  <sheetFormatPr defaultRowHeight="15"/>
  <cols>
    <col min="1" max="1" width="4.140625" customWidth="1"/>
    <col min="2" max="2" width="43.140625" style="2" customWidth="1"/>
    <col min="3" max="3" width="9.85546875" bestFit="1" customWidth="1"/>
    <col min="6" max="6" width="9.140625" customWidth="1"/>
  </cols>
  <sheetData>
    <row r="1" spans="1:9" ht="15.75" thickBot="1">
      <c r="A1" s="10"/>
      <c r="B1" s="52"/>
      <c r="C1" s="10"/>
      <c r="D1" s="10"/>
      <c r="E1" s="10"/>
      <c r="F1" s="10"/>
      <c r="G1" s="10"/>
      <c r="H1" s="10"/>
      <c r="I1" s="10"/>
    </row>
    <row r="2" spans="1:9">
      <c r="A2" s="10"/>
      <c r="B2" s="138"/>
      <c r="C2" s="53"/>
      <c r="D2" s="53"/>
      <c r="E2" s="53"/>
      <c r="F2" s="54"/>
      <c r="G2" s="10"/>
      <c r="H2" s="10"/>
      <c r="I2" s="10"/>
    </row>
    <row r="3" spans="1:9" ht="23.25">
      <c r="A3" s="10"/>
      <c r="B3" s="139" t="s">
        <v>14</v>
      </c>
      <c r="C3" s="10"/>
      <c r="D3" s="55"/>
      <c r="E3" s="55"/>
      <c r="F3" s="56"/>
      <c r="G3" s="10"/>
      <c r="H3" s="10"/>
      <c r="I3" s="10"/>
    </row>
    <row r="4" spans="1:9">
      <c r="A4" s="10"/>
      <c r="B4" s="140"/>
      <c r="C4" s="55"/>
      <c r="D4" s="55"/>
      <c r="E4" s="55"/>
      <c r="F4" s="56"/>
      <c r="G4" s="10"/>
      <c r="H4" s="10"/>
      <c r="I4" s="10"/>
    </row>
    <row r="5" spans="1:9" ht="24.95" customHeight="1">
      <c r="A5" s="10"/>
      <c r="B5" s="158" t="s">
        <v>15</v>
      </c>
      <c r="C5" s="209"/>
      <c r="D5" s="209"/>
      <c r="E5" s="209"/>
      <c r="F5" s="57"/>
      <c r="G5" s="10"/>
      <c r="H5" s="10"/>
      <c r="I5" s="10"/>
    </row>
    <row r="6" spans="1:9" ht="24.95" customHeight="1">
      <c r="A6" s="10"/>
      <c r="B6" s="158" t="s">
        <v>16</v>
      </c>
      <c r="C6" s="209"/>
      <c r="D6" s="209"/>
      <c r="E6" s="209"/>
      <c r="F6" s="58"/>
      <c r="G6" s="10"/>
      <c r="H6" s="10"/>
      <c r="I6" s="10"/>
    </row>
    <row r="7" spans="1:9" ht="24.95" customHeight="1">
      <c r="A7" s="10"/>
      <c r="B7" s="158" t="s">
        <v>17</v>
      </c>
      <c r="C7" s="211"/>
      <c r="D7" s="211"/>
      <c r="E7" s="211"/>
      <c r="F7" s="58"/>
      <c r="G7" s="10"/>
      <c r="H7" s="10"/>
      <c r="I7" s="10"/>
    </row>
    <row r="8" spans="1:9" ht="24.95" customHeight="1">
      <c r="A8" s="10"/>
      <c r="B8" s="158" t="s">
        <v>18</v>
      </c>
      <c r="C8" s="209"/>
      <c r="D8" s="209"/>
      <c r="E8" s="209"/>
      <c r="F8" s="58"/>
      <c r="G8" s="10"/>
      <c r="H8" s="10"/>
      <c r="I8" s="10"/>
    </row>
    <row r="9" spans="1:9" ht="24.95" customHeight="1">
      <c r="A9" s="10"/>
      <c r="B9" s="158" t="s">
        <v>19</v>
      </c>
      <c r="C9" s="209"/>
      <c r="D9" s="209"/>
      <c r="E9" s="209"/>
      <c r="F9" s="58"/>
      <c r="G9" s="10"/>
      <c r="H9" s="10"/>
      <c r="I9" s="10"/>
    </row>
    <row r="10" spans="1:9" ht="24.95" customHeight="1">
      <c r="A10" s="10"/>
      <c r="B10" s="158" t="s">
        <v>20</v>
      </c>
      <c r="C10" s="212"/>
      <c r="D10" s="209"/>
      <c r="E10" s="209"/>
      <c r="F10" s="59"/>
      <c r="G10" s="10"/>
      <c r="H10" s="10"/>
      <c r="I10" s="10"/>
    </row>
    <row r="11" spans="1:9" ht="24.95" customHeight="1">
      <c r="A11" s="10"/>
      <c r="B11" s="158" t="s">
        <v>21</v>
      </c>
      <c r="C11" s="209"/>
      <c r="D11" s="209"/>
      <c r="E11" s="209"/>
      <c r="F11" s="58"/>
      <c r="G11" s="10"/>
      <c r="H11" s="10"/>
      <c r="I11" s="10"/>
    </row>
    <row r="12" spans="1:9" ht="24.95" customHeight="1">
      <c r="A12" s="10"/>
      <c r="B12" s="158" t="s">
        <v>22</v>
      </c>
      <c r="C12" s="209"/>
      <c r="D12" s="209"/>
      <c r="E12" s="209"/>
      <c r="F12" s="58"/>
      <c r="G12" s="10"/>
      <c r="H12" s="10"/>
      <c r="I12" s="10"/>
    </row>
    <row r="13" spans="1:9" ht="24.95" customHeight="1">
      <c r="A13" s="10"/>
      <c r="B13" s="158" t="s">
        <v>23</v>
      </c>
      <c r="C13" s="210"/>
      <c r="D13" s="210"/>
      <c r="E13" s="210"/>
      <c r="F13" s="58"/>
      <c r="G13" s="10"/>
      <c r="H13" s="10"/>
      <c r="I13" s="10"/>
    </row>
    <row r="14" spans="1:9" ht="24.95" customHeight="1">
      <c r="A14" s="10"/>
      <c r="B14" s="158" t="s">
        <v>24</v>
      </c>
      <c r="C14" s="60"/>
      <c r="D14" s="61"/>
      <c r="E14" s="61"/>
      <c r="F14" s="58"/>
      <c r="G14" s="10"/>
      <c r="H14" s="10"/>
      <c r="I14" s="10"/>
    </row>
    <row r="15" spans="1:9" ht="24.95" customHeight="1">
      <c r="A15" s="10"/>
      <c r="B15" s="158" t="s">
        <v>25</v>
      </c>
      <c r="C15" s="60"/>
      <c r="D15" s="61"/>
      <c r="E15" s="61"/>
      <c r="F15" s="58"/>
      <c r="G15" s="10"/>
      <c r="H15" s="10"/>
      <c r="I15" s="10"/>
    </row>
    <row r="16" spans="1:9" ht="24.95" customHeight="1">
      <c r="A16" s="10"/>
      <c r="B16" s="158" t="s">
        <v>26</v>
      </c>
      <c r="C16" s="60"/>
      <c r="D16" s="61"/>
      <c r="E16" s="61"/>
      <c r="F16" s="62"/>
      <c r="G16" s="10"/>
      <c r="H16" s="10"/>
      <c r="I16" s="10"/>
    </row>
    <row r="17" spans="1:9" ht="24.95" customHeight="1">
      <c r="A17" s="10"/>
      <c r="B17" s="158" t="s">
        <v>27</v>
      </c>
      <c r="C17" s="63"/>
      <c r="D17" s="61"/>
      <c r="E17" s="61"/>
      <c r="F17" s="62"/>
      <c r="G17" s="10"/>
      <c r="H17" s="10"/>
      <c r="I17" s="10"/>
    </row>
    <row r="18" spans="1:9" ht="24.95" customHeight="1">
      <c r="A18" s="10"/>
      <c r="B18" s="158" t="s">
        <v>28</v>
      </c>
      <c r="C18" s="63"/>
      <c r="D18" s="61"/>
      <c r="E18" s="55"/>
      <c r="F18" s="56"/>
      <c r="G18" s="10"/>
      <c r="H18" s="10"/>
      <c r="I18" s="10"/>
    </row>
    <row r="19" spans="1:9" ht="24.95" customHeight="1">
      <c r="A19" s="10"/>
      <c r="B19" s="140"/>
      <c r="C19" s="61"/>
      <c r="D19" s="10"/>
      <c r="E19" s="55"/>
      <c r="F19" s="56"/>
      <c r="G19" s="10"/>
      <c r="H19" s="10"/>
      <c r="I19" s="10"/>
    </row>
    <row r="20" spans="1:9" ht="24.95" customHeight="1" thickBot="1">
      <c r="A20" s="10"/>
      <c r="B20" s="206" t="s">
        <v>29</v>
      </c>
      <c r="C20" s="207"/>
      <c r="D20" s="207"/>
      <c r="E20" s="207"/>
      <c r="F20" s="208"/>
      <c r="G20" s="10"/>
      <c r="H20" s="10"/>
      <c r="I20" s="10"/>
    </row>
    <row r="21" spans="1:9">
      <c r="A21" s="10"/>
      <c r="B21" s="52"/>
      <c r="C21" s="10"/>
      <c r="D21" s="10"/>
      <c r="E21" s="10"/>
      <c r="F21" s="10"/>
      <c r="G21" s="10"/>
      <c r="H21" s="10"/>
      <c r="I21" s="10"/>
    </row>
    <row r="22" spans="1:9">
      <c r="A22" s="10"/>
      <c r="B22" s="52"/>
      <c r="C22" s="10"/>
      <c r="D22" s="10"/>
      <c r="E22" s="10"/>
      <c r="F22" s="10"/>
      <c r="G22" s="10"/>
      <c r="H22" s="10"/>
      <c r="I22" s="10"/>
    </row>
    <row r="23" spans="1:9">
      <c r="A23" s="10"/>
      <c r="B23" s="52"/>
      <c r="C23" s="10"/>
      <c r="D23" s="10"/>
      <c r="E23" s="10"/>
      <c r="F23" s="10"/>
      <c r="G23" s="10"/>
      <c r="H23" s="10"/>
      <c r="I23" s="10"/>
    </row>
    <row r="24" spans="1:9">
      <c r="A24" s="10"/>
      <c r="B24" s="52"/>
      <c r="C24" s="10"/>
      <c r="D24" s="10"/>
      <c r="E24" s="10"/>
      <c r="F24" s="10"/>
      <c r="G24" s="10"/>
      <c r="H24" s="10"/>
      <c r="I24" s="10"/>
    </row>
  </sheetData>
  <sheetProtection formatCells="0" formatColumns="0" formatRows="0" insertColumns="0" insertRows="0" insertHyperlinks="0" deleteColumns="0" deleteRows="0" sort="0" autoFilter="0" pivotTables="0"/>
  <mergeCells count="10">
    <mergeCell ref="B20:F20"/>
    <mergeCell ref="C12:E12"/>
    <mergeCell ref="C13:E13"/>
    <mergeCell ref="C5:E5"/>
    <mergeCell ref="C6:E6"/>
    <mergeCell ref="C7:E7"/>
    <mergeCell ref="C8:E8"/>
    <mergeCell ref="C9:E9"/>
    <mergeCell ref="C10:E10"/>
    <mergeCell ref="C11:E11"/>
  </mergeCells>
  <dataValidations count="2">
    <dataValidation type="list" allowBlank="1" showInputMessage="1" showErrorMessage="1" sqref="C16 C14" xr:uid="{0D9BF783-22C1-48B9-8FD2-53CF637A6B19}">
      <formula1>"כן, לא"</formula1>
    </dataValidation>
    <dataValidation type="list" allowBlank="1" showInputMessage="1" showErrorMessage="1" sqref="C18:C19" xr:uid="{6A717D5D-E071-4962-8130-81ADBFB1D136}">
      <formula1>"1,2,3,4,5,6,7,8,9,10"</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30152-DAD4-44DA-9C82-A890E5ADC87B}">
  <dimension ref="A1:O23"/>
  <sheetViews>
    <sheetView rightToLeft="1" zoomScale="110" zoomScaleNormal="110" workbookViewId="0">
      <selection activeCell="F6" sqref="F6"/>
    </sheetView>
  </sheetViews>
  <sheetFormatPr defaultRowHeight="15"/>
  <cols>
    <col min="1" max="1" width="32.85546875" customWidth="1"/>
    <col min="2" max="2" width="9.85546875" customWidth="1"/>
    <col min="4" max="4" width="14" customWidth="1"/>
    <col min="7" max="7" width="16" customWidth="1"/>
    <col min="8" max="8" width="14.42578125" customWidth="1"/>
    <col min="13" max="13" width="12.7109375" customWidth="1"/>
    <col min="14" max="14" width="14.28515625" customWidth="1"/>
  </cols>
  <sheetData>
    <row r="1" spans="1:15" ht="28.5" thickBot="1">
      <c r="A1" s="91" t="s">
        <v>30</v>
      </c>
    </row>
    <row r="2" spans="1:15" ht="18.75" thickBot="1">
      <c r="A2" s="3" t="s">
        <v>31</v>
      </c>
      <c r="C2" s="4"/>
      <c r="I2" s="6"/>
      <c r="J2" s="6"/>
      <c r="K2" s="6"/>
      <c r="L2" s="6"/>
      <c r="M2" s="6"/>
      <c r="N2" s="6"/>
      <c r="O2" s="6"/>
    </row>
    <row r="3" spans="1:15" ht="18.75" thickBot="1">
      <c r="A3" s="3"/>
      <c r="I3" s="6"/>
      <c r="J3" s="6"/>
      <c r="K3" s="6"/>
      <c r="L3" s="6"/>
      <c r="M3" s="6"/>
      <c r="N3" s="6"/>
      <c r="O3" s="6"/>
    </row>
    <row r="4" spans="1:15" ht="27.75">
      <c r="A4" s="213" t="s">
        <v>32</v>
      </c>
      <c r="B4" s="214"/>
      <c r="C4" s="214"/>
      <c r="D4" s="215"/>
      <c r="E4" s="16"/>
      <c r="F4" s="216" t="s">
        <v>33</v>
      </c>
      <c r="G4" s="217"/>
      <c r="H4" s="217"/>
      <c r="I4" s="218"/>
      <c r="J4" s="16"/>
      <c r="K4" s="216" t="s">
        <v>34</v>
      </c>
      <c r="L4" s="217"/>
      <c r="M4" s="217"/>
      <c r="N4" s="217"/>
      <c r="O4" s="218"/>
    </row>
    <row r="5" spans="1:15" ht="63">
      <c r="A5" s="46" t="s">
        <v>35</v>
      </c>
      <c r="B5" s="17" t="s">
        <v>36</v>
      </c>
      <c r="C5" s="17" t="s">
        <v>37</v>
      </c>
      <c r="D5" s="18" t="s">
        <v>38</v>
      </c>
      <c r="E5" s="47"/>
      <c r="F5" s="19" t="s">
        <v>39</v>
      </c>
      <c r="G5" s="20" t="s">
        <v>40</v>
      </c>
      <c r="H5" s="21" t="s">
        <v>41</v>
      </c>
      <c r="I5" s="18" t="s">
        <v>42</v>
      </c>
      <c r="J5" s="22"/>
      <c r="K5" s="19" t="s">
        <v>43</v>
      </c>
      <c r="L5" s="20" t="s">
        <v>44</v>
      </c>
      <c r="M5" s="20" t="s">
        <v>45</v>
      </c>
      <c r="N5" s="17" t="s">
        <v>41</v>
      </c>
      <c r="O5" s="18" t="s">
        <v>46</v>
      </c>
    </row>
    <row r="6" spans="1:15" ht="18">
      <c r="A6" s="23" t="s">
        <v>47</v>
      </c>
      <c r="B6" s="23">
        <v>10</v>
      </c>
      <c r="C6" s="48">
        <v>500</v>
      </c>
      <c r="D6" s="49">
        <f>C6*B6</f>
        <v>5000</v>
      </c>
      <c r="E6" s="6"/>
      <c r="F6" s="26"/>
      <c r="G6" s="153">
        <f t="shared" ref="G6:G17" si="0">F6*C6</f>
        <v>0</v>
      </c>
      <c r="H6" s="27" t="str">
        <f>IF(G6=0,"",IF(OR(G6-$D6&gt;0,G6-$D6&lt;0), (G6-$D6)/$D6, ""))</f>
        <v/>
      </c>
      <c r="I6" s="28"/>
      <c r="J6" s="6"/>
      <c r="K6" s="29"/>
      <c r="L6" s="26"/>
      <c r="M6" s="153">
        <f t="shared" ref="M6:M17" si="1">IFERROR(L6*C6,"")</f>
        <v>0</v>
      </c>
      <c r="N6" s="27" t="str">
        <f t="shared" ref="N6:N18" si="2">IFERROR(IF(M6=0,"",IF(OR(M6-$D6&gt;0,M6-$D6&lt;0), (M6-$D6)/$D6, "")),"")</f>
        <v/>
      </c>
      <c r="O6" s="28"/>
    </row>
    <row r="7" spans="1:15" ht="18">
      <c r="A7" s="23" t="s">
        <v>48</v>
      </c>
      <c r="B7" s="23">
        <v>1</v>
      </c>
      <c r="C7" s="48">
        <v>600</v>
      </c>
      <c r="D7" s="49">
        <f t="shared" ref="D7:D17" si="3">C7*B7</f>
        <v>600</v>
      </c>
      <c r="E7" s="6"/>
      <c r="F7" s="26"/>
      <c r="G7" s="153">
        <f t="shared" si="0"/>
        <v>0</v>
      </c>
      <c r="H7" s="27" t="str">
        <f>IF(G7=0,"",IF(OR(G7-$D7&gt;0,G7-$D7&lt;0), (G7-$D7)/$D7, ""))</f>
        <v/>
      </c>
      <c r="I7" s="28"/>
      <c r="J7" s="6"/>
      <c r="K7" s="29"/>
      <c r="L7" s="26"/>
      <c r="M7" s="153">
        <f t="shared" si="1"/>
        <v>0</v>
      </c>
      <c r="N7" s="27" t="str">
        <f t="shared" si="2"/>
        <v/>
      </c>
      <c r="O7" s="28"/>
    </row>
    <row r="8" spans="1:15" ht="18">
      <c r="A8" s="23" t="s">
        <v>49</v>
      </c>
      <c r="B8" s="23">
        <v>1</v>
      </c>
      <c r="C8" s="48">
        <v>550</v>
      </c>
      <c r="D8" s="49">
        <f t="shared" si="3"/>
        <v>550</v>
      </c>
      <c r="E8" s="6"/>
      <c r="F8" s="26"/>
      <c r="G8" s="153">
        <f t="shared" si="0"/>
        <v>0</v>
      </c>
      <c r="H8" s="27" t="str">
        <f t="shared" ref="H8:H17" si="4">IF(G8=0,"",IF(OR(G8-$D8&gt;0,G8-$D8&lt;0), (G8-$D8)/$D8, ""))</f>
        <v/>
      </c>
      <c r="I8" s="28"/>
      <c r="J8" s="6"/>
      <c r="K8" s="29"/>
      <c r="L8" s="26"/>
      <c r="M8" s="153">
        <f t="shared" si="1"/>
        <v>0</v>
      </c>
      <c r="N8" s="27" t="str">
        <f t="shared" si="2"/>
        <v/>
      </c>
      <c r="O8" s="28"/>
    </row>
    <row r="9" spans="1:15" ht="18">
      <c r="A9" s="23" t="s">
        <v>50</v>
      </c>
      <c r="B9" s="23">
        <v>1</v>
      </c>
      <c r="C9" s="48">
        <v>820</v>
      </c>
      <c r="D9" s="49">
        <f t="shared" si="3"/>
        <v>820</v>
      </c>
      <c r="E9" s="6"/>
      <c r="F9" s="26"/>
      <c r="G9" s="153">
        <f t="shared" si="0"/>
        <v>0</v>
      </c>
      <c r="H9" s="27" t="str">
        <f t="shared" si="4"/>
        <v/>
      </c>
      <c r="I9" s="28"/>
      <c r="J9" s="6"/>
      <c r="K9" s="29"/>
      <c r="L9" s="26"/>
      <c r="M9" s="153">
        <f t="shared" si="1"/>
        <v>0</v>
      </c>
      <c r="N9" s="27" t="str">
        <f t="shared" si="2"/>
        <v/>
      </c>
      <c r="O9" s="28"/>
    </row>
    <row r="10" spans="1:15" ht="18">
      <c r="A10" s="23" t="s">
        <v>51</v>
      </c>
      <c r="B10" s="23">
        <v>1</v>
      </c>
      <c r="C10" s="48">
        <v>1400</v>
      </c>
      <c r="D10" s="49">
        <f t="shared" si="3"/>
        <v>1400</v>
      </c>
      <c r="E10" s="6"/>
      <c r="F10" s="26"/>
      <c r="G10" s="153">
        <f t="shared" si="0"/>
        <v>0</v>
      </c>
      <c r="H10" s="27" t="str">
        <f t="shared" si="4"/>
        <v/>
      </c>
      <c r="I10" s="28"/>
      <c r="J10" s="6"/>
      <c r="K10" s="29"/>
      <c r="L10" s="26"/>
      <c r="M10" s="153">
        <f t="shared" si="1"/>
        <v>0</v>
      </c>
      <c r="N10" s="27" t="str">
        <f t="shared" si="2"/>
        <v/>
      </c>
      <c r="O10" s="28"/>
    </row>
    <row r="11" spans="1:15" ht="18">
      <c r="A11" s="23" t="s">
        <v>52</v>
      </c>
      <c r="B11" s="23">
        <v>1</v>
      </c>
      <c r="C11" s="48">
        <v>1500</v>
      </c>
      <c r="D11" s="49">
        <f t="shared" si="3"/>
        <v>1500</v>
      </c>
      <c r="E11" s="6"/>
      <c r="F11" s="26"/>
      <c r="G11" s="153">
        <f t="shared" si="0"/>
        <v>0</v>
      </c>
      <c r="H11" s="27" t="str">
        <f t="shared" si="4"/>
        <v/>
      </c>
      <c r="I11" s="28"/>
      <c r="J11" s="6"/>
      <c r="K11" s="29"/>
      <c r="L11" s="26"/>
      <c r="M11" s="153">
        <f t="shared" si="1"/>
        <v>0</v>
      </c>
      <c r="N11" s="27" t="str">
        <f t="shared" si="2"/>
        <v/>
      </c>
      <c r="O11" s="28"/>
    </row>
    <row r="12" spans="1:15" ht="18">
      <c r="A12" s="23" t="s">
        <v>53</v>
      </c>
      <c r="B12" s="23">
        <v>1</v>
      </c>
      <c r="C12" s="48">
        <v>2000</v>
      </c>
      <c r="D12" s="49">
        <f t="shared" si="3"/>
        <v>2000</v>
      </c>
      <c r="E12" s="6"/>
      <c r="F12" s="26"/>
      <c r="G12" s="153">
        <f t="shared" si="0"/>
        <v>0</v>
      </c>
      <c r="H12" s="27" t="str">
        <f t="shared" si="4"/>
        <v/>
      </c>
      <c r="I12" s="28"/>
      <c r="J12" s="6"/>
      <c r="K12" s="29"/>
      <c r="L12" s="26"/>
      <c r="M12" s="153">
        <f t="shared" si="1"/>
        <v>0</v>
      </c>
      <c r="N12" s="27" t="str">
        <f t="shared" si="2"/>
        <v/>
      </c>
      <c r="O12" s="28"/>
    </row>
    <row r="13" spans="1:15" ht="18">
      <c r="A13" s="23" t="s">
        <v>54</v>
      </c>
      <c r="B13" s="23">
        <v>1</v>
      </c>
      <c r="C13" s="48">
        <v>800</v>
      </c>
      <c r="D13" s="49">
        <f t="shared" si="3"/>
        <v>800</v>
      </c>
      <c r="E13" s="6"/>
      <c r="F13" s="26"/>
      <c r="G13" s="153">
        <f t="shared" si="0"/>
        <v>0</v>
      </c>
      <c r="H13" s="27" t="str">
        <f t="shared" si="4"/>
        <v/>
      </c>
      <c r="I13" s="28"/>
      <c r="J13" s="6"/>
      <c r="K13" s="29"/>
      <c r="L13" s="26"/>
      <c r="M13" s="153">
        <f t="shared" si="1"/>
        <v>0</v>
      </c>
      <c r="N13" s="27" t="str">
        <f t="shared" si="2"/>
        <v/>
      </c>
      <c r="O13" s="28"/>
    </row>
    <row r="14" spans="1:15" ht="18">
      <c r="A14" s="23" t="s">
        <v>55</v>
      </c>
      <c r="B14" s="23">
        <v>1</v>
      </c>
      <c r="C14" s="48">
        <v>550</v>
      </c>
      <c r="D14" s="49">
        <f t="shared" si="3"/>
        <v>550</v>
      </c>
      <c r="E14" s="6"/>
      <c r="F14" s="26"/>
      <c r="G14" s="153">
        <f t="shared" si="0"/>
        <v>0</v>
      </c>
      <c r="H14" s="27" t="str">
        <f t="shared" si="4"/>
        <v/>
      </c>
      <c r="I14" s="28"/>
      <c r="J14" s="6"/>
      <c r="K14" s="29"/>
      <c r="L14" s="26"/>
      <c r="M14" s="153">
        <f t="shared" si="1"/>
        <v>0</v>
      </c>
      <c r="N14" s="27" t="str">
        <f t="shared" si="2"/>
        <v/>
      </c>
      <c r="O14" s="28"/>
    </row>
    <row r="15" spans="1:15" ht="18">
      <c r="A15" s="23" t="s">
        <v>56</v>
      </c>
      <c r="B15" s="23">
        <v>3</v>
      </c>
      <c r="C15" s="48">
        <v>450</v>
      </c>
      <c r="D15" s="49">
        <f t="shared" si="3"/>
        <v>1350</v>
      </c>
      <c r="E15" s="6"/>
      <c r="F15" s="26"/>
      <c r="G15" s="153">
        <f t="shared" si="0"/>
        <v>0</v>
      </c>
      <c r="H15" s="27" t="str">
        <f t="shared" si="4"/>
        <v/>
      </c>
      <c r="I15" s="28"/>
      <c r="J15" s="6"/>
      <c r="K15" s="29"/>
      <c r="L15" s="26"/>
      <c r="M15" s="153">
        <f t="shared" si="1"/>
        <v>0</v>
      </c>
      <c r="N15" s="27" t="str">
        <f t="shared" si="2"/>
        <v/>
      </c>
      <c r="O15" s="28"/>
    </row>
    <row r="16" spans="1:15" ht="18">
      <c r="A16" s="23" t="s">
        <v>57</v>
      </c>
      <c r="B16" s="23">
        <v>1</v>
      </c>
      <c r="C16" s="48">
        <v>2164</v>
      </c>
      <c r="D16" s="50">
        <f t="shared" ref="D16" si="5">C16*B16</f>
        <v>2164</v>
      </c>
      <c r="E16" s="6"/>
      <c r="F16" s="26"/>
      <c r="G16" s="153">
        <f t="shared" ref="G16" si="6">F16*C16</f>
        <v>0</v>
      </c>
      <c r="H16" s="27" t="str">
        <f t="shared" ref="H16" si="7">IF(G16=0,"",IF(OR(G16-$D16&gt;0,G16-$D16&lt;0), (G16-$D16)/$D16, ""))</f>
        <v/>
      </c>
      <c r="I16" s="28"/>
      <c r="J16" s="6"/>
      <c r="K16" s="29"/>
      <c r="L16" s="26"/>
      <c r="M16" s="153">
        <f t="shared" ref="M16" si="8">IFERROR(L16*C16,"")</f>
        <v>0</v>
      </c>
      <c r="N16" s="27" t="str">
        <f t="shared" ref="N16" si="9">IFERROR(IF(M16=0,"",IF(OR(M16-$D16&gt;0,M16-$D16&lt;0), (M16-$D16)/$D16, "")),"")</f>
        <v/>
      </c>
      <c r="O16" s="28"/>
    </row>
    <row r="17" spans="1:15" ht="18">
      <c r="A17" s="23" t="s">
        <v>58</v>
      </c>
      <c r="B17" s="23">
        <v>1</v>
      </c>
      <c r="C17" s="48">
        <v>2164</v>
      </c>
      <c r="D17" s="50">
        <f t="shared" si="3"/>
        <v>2164</v>
      </c>
      <c r="E17" s="6"/>
      <c r="F17" s="26"/>
      <c r="G17" s="153">
        <f t="shared" si="0"/>
        <v>0</v>
      </c>
      <c r="H17" s="27" t="str">
        <f t="shared" si="4"/>
        <v/>
      </c>
      <c r="I17" s="28"/>
      <c r="J17" s="6"/>
      <c r="K17" s="29"/>
      <c r="L17" s="26"/>
      <c r="M17" s="153">
        <f t="shared" si="1"/>
        <v>0</v>
      </c>
      <c r="N17" s="27" t="str">
        <f t="shared" si="2"/>
        <v/>
      </c>
      <c r="O17" s="28"/>
    </row>
    <row r="18" spans="1:15" ht="18.75" thickBot="1">
      <c r="A18" s="219" t="s">
        <v>59</v>
      </c>
      <c r="B18" s="220"/>
      <c r="C18" s="221"/>
      <c r="D18" s="51">
        <f>SUM(D6:D17)</f>
        <v>18898</v>
      </c>
      <c r="E18" s="38"/>
      <c r="F18" s="35"/>
      <c r="G18" s="156">
        <f>SUM(G6:G17)</f>
        <v>0</v>
      </c>
      <c r="H18" s="40" t="str">
        <f t="shared" ref="H18" si="10">IF(G18=0,"",IF(OR(G18-$D18&gt;0,G18-$D18&lt;0), (G18-$D18)/$D18, ""))</f>
        <v/>
      </c>
      <c r="I18" s="37"/>
      <c r="J18" s="38"/>
      <c r="K18" s="35"/>
      <c r="L18" s="39"/>
      <c r="M18" s="156">
        <f>SUM(M6:M17)</f>
        <v>0</v>
      </c>
      <c r="N18" s="40" t="str">
        <f t="shared" si="2"/>
        <v/>
      </c>
      <c r="O18" s="37"/>
    </row>
    <row r="19" spans="1:15">
      <c r="A19" s="10"/>
      <c r="B19" s="10"/>
      <c r="C19" s="10"/>
      <c r="D19" s="10"/>
      <c r="E19" s="10"/>
      <c r="F19" s="10"/>
      <c r="G19" s="10"/>
      <c r="H19" s="10"/>
      <c r="I19" s="10"/>
      <c r="J19" s="10"/>
      <c r="K19" s="10"/>
      <c r="L19" s="10"/>
      <c r="M19" s="10"/>
      <c r="N19" s="10"/>
      <c r="O19" s="10"/>
    </row>
    <row r="20" spans="1:15">
      <c r="A20" s="10"/>
      <c r="B20" s="10"/>
      <c r="C20" s="10"/>
      <c r="D20" s="10"/>
      <c r="E20" s="10"/>
      <c r="F20" s="10"/>
      <c r="G20" s="10"/>
      <c r="H20" s="10"/>
      <c r="I20" s="10"/>
      <c r="J20" s="10"/>
      <c r="K20" s="10"/>
      <c r="L20" s="10"/>
      <c r="M20" s="10"/>
      <c r="N20" s="10"/>
      <c r="O20" s="10"/>
    </row>
    <row r="21" spans="1:15">
      <c r="A21" s="10"/>
      <c r="B21" s="10"/>
      <c r="C21" s="10"/>
      <c r="D21" s="10"/>
      <c r="E21" s="10"/>
      <c r="F21" s="10"/>
      <c r="G21" s="10"/>
      <c r="H21" s="10"/>
      <c r="I21" s="10"/>
      <c r="J21" s="10"/>
      <c r="K21" s="10"/>
      <c r="L21" s="10"/>
      <c r="M21" s="10"/>
      <c r="N21" s="10"/>
      <c r="O21" s="10"/>
    </row>
    <row r="22" spans="1:15">
      <c r="A22" s="10"/>
      <c r="B22" s="10"/>
      <c r="C22" s="10"/>
      <c r="D22" s="10"/>
      <c r="E22" s="10"/>
      <c r="F22" s="10"/>
      <c r="G22" s="10"/>
      <c r="H22" s="10"/>
      <c r="I22" s="10"/>
      <c r="J22" s="10"/>
      <c r="K22" s="10"/>
      <c r="L22" s="10"/>
      <c r="M22" s="10"/>
      <c r="N22" s="10"/>
      <c r="O22" s="10"/>
    </row>
    <row r="23" spans="1:15">
      <c r="A23" s="10"/>
      <c r="B23" s="10"/>
      <c r="C23" s="10"/>
      <c r="D23" s="10"/>
      <c r="E23" s="10"/>
      <c r="F23" s="10"/>
      <c r="G23" s="10"/>
      <c r="H23" s="10"/>
      <c r="I23" s="10"/>
      <c r="J23" s="10"/>
      <c r="K23" s="10"/>
      <c r="L23" s="10"/>
      <c r="M23" s="10"/>
      <c r="N23" s="10"/>
      <c r="O23" s="10"/>
    </row>
  </sheetData>
  <sheetProtection formatCells="0" formatColumns="0" formatRows="0" insertColumns="0" insertRows="0" insertHyperlinks="0" deleteColumns="0" deleteRows="0" sort="0" autoFilter="0" pivotTables="0"/>
  <mergeCells count="4">
    <mergeCell ref="A4:D4"/>
    <mergeCell ref="F4:I4"/>
    <mergeCell ref="K4:O4"/>
    <mergeCell ref="A18:C18"/>
  </mergeCells>
  <conditionalFormatting sqref="N6:N11 H7:H15">
    <cfRule type="cellIs" dxfId="271" priority="27" operator="lessThan">
      <formula>0</formula>
    </cfRule>
    <cfRule type="cellIs" dxfId="270" priority="28" operator="greaterThan">
      <formula>0.01</formula>
    </cfRule>
  </conditionalFormatting>
  <conditionalFormatting sqref="H6">
    <cfRule type="cellIs" dxfId="269" priority="23" operator="lessThan">
      <formula>0</formula>
    </cfRule>
    <cfRule type="cellIs" dxfId="268" priority="24" operator="greaterThan">
      <formula>0.01</formula>
    </cfRule>
  </conditionalFormatting>
  <conditionalFormatting sqref="H17">
    <cfRule type="cellIs" dxfId="267" priority="17" operator="lessThan">
      <formula>0</formula>
    </cfRule>
    <cfRule type="cellIs" dxfId="266" priority="18" operator="greaterThan">
      <formula>0.01</formula>
    </cfRule>
  </conditionalFormatting>
  <conditionalFormatting sqref="N12:N15 N17">
    <cfRule type="cellIs" dxfId="265" priority="15" operator="lessThan">
      <formula>0</formula>
    </cfRule>
    <cfRule type="cellIs" dxfId="264" priority="16" operator="greaterThan">
      <formula>0.01</formula>
    </cfRule>
  </conditionalFormatting>
  <conditionalFormatting sqref="H16">
    <cfRule type="cellIs" dxfId="263" priority="13" operator="lessThan">
      <formula>0</formula>
    </cfRule>
    <cfRule type="cellIs" dxfId="262" priority="14" operator="greaterThan">
      <formula>0.01</formula>
    </cfRule>
  </conditionalFormatting>
  <conditionalFormatting sqref="N16">
    <cfRule type="cellIs" dxfId="261" priority="11" operator="lessThan">
      <formula>0</formula>
    </cfRule>
    <cfRule type="cellIs" dxfId="260" priority="12" operator="greaterThan">
      <formula>0.01</formula>
    </cfRule>
  </conditionalFormatting>
  <conditionalFormatting sqref="N8">
    <cfRule type="cellIs" dxfId="259" priority="7" operator="lessThan">
      <formula>0</formula>
    </cfRule>
    <cfRule type="cellIs" dxfId="258" priority="8" operator="greaterThan">
      <formula>0.01</formula>
    </cfRule>
  </conditionalFormatting>
  <dataValidations count="1">
    <dataValidation type="list" allowBlank="1" showInputMessage="1" showErrorMessage="1" sqref="K6:K17" xr:uid="{9BE063F4-DD51-4CC2-88DC-308C2EB1DA91}">
      <formula1>"מאשר, מאשר חלקי"</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15DD4-AD47-4E56-8C0F-5EEE8F110A60}">
  <dimension ref="A1:R93"/>
  <sheetViews>
    <sheetView rightToLeft="1" workbookViewId="0">
      <selection activeCell="I2" sqref="I2"/>
    </sheetView>
  </sheetViews>
  <sheetFormatPr defaultRowHeight="15"/>
  <cols>
    <col min="1" max="1" width="41.28515625" customWidth="1"/>
    <col min="2" max="3" width="9.28515625" bestFit="1" customWidth="1"/>
    <col min="4" max="4" width="11.28515625" bestFit="1" customWidth="1"/>
    <col min="7" max="7" width="15.140625" customWidth="1"/>
    <col min="8" max="8" width="15.85546875" customWidth="1"/>
    <col min="13" max="13" width="14.5703125" customWidth="1"/>
    <col min="14" max="14" width="12.42578125" customWidth="1"/>
    <col min="15" max="15" width="9.28515625" bestFit="1" customWidth="1"/>
  </cols>
  <sheetData>
    <row r="1" spans="1:18" ht="28.5" thickBot="1">
      <c r="A1" s="90" t="s">
        <v>60</v>
      </c>
    </row>
    <row r="2" spans="1:18" ht="18.75" thickBot="1">
      <c r="A2" s="101" t="s">
        <v>31</v>
      </c>
      <c r="B2" s="4"/>
      <c r="C2" s="5"/>
      <c r="D2" s="6"/>
      <c r="E2" s="114"/>
      <c r="F2" s="114"/>
      <c r="G2" s="114"/>
      <c r="H2" s="8" t="s">
        <v>61</v>
      </c>
      <c r="I2" s="4"/>
      <c r="J2" s="7"/>
      <c r="K2" s="7"/>
      <c r="L2" s="6"/>
      <c r="M2" s="6"/>
      <c r="N2" s="8" t="s">
        <v>62</v>
      </c>
      <c r="O2" s="9"/>
      <c r="P2" s="10"/>
    </row>
    <row r="3" spans="1:18" ht="18">
      <c r="A3" s="14" t="s">
        <v>63</v>
      </c>
      <c r="B3" s="6"/>
      <c r="C3" s="11"/>
      <c r="D3" s="12"/>
      <c r="E3" s="6"/>
      <c r="F3" s="13"/>
      <c r="G3" s="13"/>
      <c r="H3" s="13"/>
      <c r="I3" s="6"/>
      <c r="J3" s="13"/>
      <c r="K3" s="13"/>
      <c r="L3" s="13"/>
      <c r="M3" s="6"/>
      <c r="N3" s="13"/>
      <c r="O3" s="13"/>
      <c r="P3" s="10"/>
    </row>
    <row r="4" spans="1:18" ht="18.75" thickBot="1">
      <c r="A4" s="14" t="s">
        <v>64</v>
      </c>
      <c r="B4" s="6"/>
      <c r="C4" s="11"/>
      <c r="D4" s="12"/>
      <c r="E4" s="6"/>
      <c r="F4" s="15"/>
      <c r="G4" s="15"/>
      <c r="H4" s="15"/>
      <c r="I4" s="6"/>
      <c r="J4" s="15"/>
      <c r="K4" s="15"/>
      <c r="L4" s="15"/>
      <c r="M4" s="15"/>
      <c r="N4" s="15"/>
      <c r="O4" s="15"/>
      <c r="P4" s="10"/>
    </row>
    <row r="5" spans="1:18" ht="27.75">
      <c r="A5" s="213" t="s">
        <v>65</v>
      </c>
      <c r="B5" s="214"/>
      <c r="C5" s="214"/>
      <c r="D5" s="215"/>
      <c r="E5" s="16"/>
      <c r="F5" s="216" t="s">
        <v>66</v>
      </c>
      <c r="G5" s="217"/>
      <c r="H5" s="217"/>
      <c r="I5" s="218"/>
      <c r="J5" s="16"/>
      <c r="K5" s="216" t="s">
        <v>67</v>
      </c>
      <c r="L5" s="217"/>
      <c r="M5" s="217"/>
      <c r="N5" s="217"/>
      <c r="O5" s="218"/>
      <c r="P5" s="10"/>
    </row>
    <row r="6" spans="1:18" ht="78.75">
      <c r="A6" s="46" t="s">
        <v>68</v>
      </c>
      <c r="B6" s="17" t="s">
        <v>36</v>
      </c>
      <c r="C6" s="17" t="s">
        <v>37</v>
      </c>
      <c r="D6" s="18" t="s">
        <v>38</v>
      </c>
      <c r="E6" s="10"/>
      <c r="F6" s="19" t="s">
        <v>69</v>
      </c>
      <c r="G6" s="20" t="s">
        <v>40</v>
      </c>
      <c r="H6" s="21" t="s">
        <v>41</v>
      </c>
      <c r="I6" s="18" t="s">
        <v>42</v>
      </c>
      <c r="J6" s="22"/>
      <c r="K6" s="19" t="s">
        <v>43</v>
      </c>
      <c r="L6" s="20" t="s">
        <v>70</v>
      </c>
      <c r="M6" s="20" t="s">
        <v>71</v>
      </c>
      <c r="N6" s="17" t="s">
        <v>41</v>
      </c>
      <c r="O6" s="18" t="s">
        <v>46</v>
      </c>
      <c r="P6" s="10"/>
    </row>
    <row r="7" spans="1:18" ht="18">
      <c r="A7" s="144" t="s">
        <v>72</v>
      </c>
      <c r="B7" s="24">
        <v>3</v>
      </c>
      <c r="C7" s="25">
        <v>300</v>
      </c>
      <c r="D7" s="72">
        <f t="shared" ref="D7" si="0">C7*B7</f>
        <v>900</v>
      </c>
      <c r="E7" s="6"/>
      <c r="F7" s="26"/>
      <c r="G7" s="153">
        <f t="shared" ref="G7:G43" si="1">F7*C7</f>
        <v>0</v>
      </c>
      <c r="H7" s="27" t="str">
        <f>IF(G7=0,"",IF(OR(G7-$D7&gt;0,G7-$D7&lt;0), (G7-$D7)/$D7, ""))</f>
        <v/>
      </c>
      <c r="I7" s="28"/>
      <c r="J7" s="6"/>
      <c r="K7" s="29"/>
      <c r="L7" s="30"/>
      <c r="M7" s="153">
        <f t="shared" ref="M7:M43" si="2">IFERROR(L7*C7,"")</f>
        <v>0</v>
      </c>
      <c r="N7" s="27" t="str">
        <f>IF(M7=0,"",IF(OR(M7-$D7&gt;0,M7-$D7&lt;0), (M7-$D7)/$D7, ""))</f>
        <v/>
      </c>
      <c r="O7" s="28"/>
      <c r="P7" s="10"/>
      <c r="R7" s="142"/>
    </row>
    <row r="8" spans="1:18" ht="18">
      <c r="A8" s="143" t="s">
        <v>73</v>
      </c>
      <c r="B8" s="24">
        <v>2</v>
      </c>
      <c r="C8" s="25">
        <v>500</v>
      </c>
      <c r="D8" s="72">
        <f>C8*B8</f>
        <v>1000</v>
      </c>
      <c r="E8" s="6"/>
      <c r="F8" s="26"/>
      <c r="G8" s="153">
        <f t="shared" si="1"/>
        <v>0</v>
      </c>
      <c r="H8" s="27" t="str">
        <f>IF(G8=0,"",IF(OR(G8-$D8&gt;0,G8-$D8&lt;0), (G8-$D8)/$D8, ""))</f>
        <v/>
      </c>
      <c r="I8" s="28"/>
      <c r="J8" s="6"/>
      <c r="K8" s="29"/>
      <c r="L8" s="30"/>
      <c r="M8" s="153">
        <f t="shared" si="2"/>
        <v>0</v>
      </c>
      <c r="N8" s="27" t="str">
        <f t="shared" ref="N8:N44" si="3">IF(M8=0,"",IF(OR(M8-$D8&gt;0,M8-$D8&lt;0), (M8-$D8)/$D8, ""))</f>
        <v/>
      </c>
      <c r="O8" s="28"/>
      <c r="P8" s="10"/>
      <c r="R8" s="142"/>
    </row>
    <row r="9" spans="1:18" ht="18">
      <c r="A9" s="144" t="s">
        <v>74</v>
      </c>
      <c r="B9" s="24">
        <v>1</v>
      </c>
      <c r="C9" s="25">
        <v>800</v>
      </c>
      <c r="D9" s="72">
        <f>C9*B9</f>
        <v>800</v>
      </c>
      <c r="E9" s="6"/>
      <c r="F9" s="26"/>
      <c r="G9" s="153">
        <f t="shared" ref="G9" si="4">F9*C9</f>
        <v>0</v>
      </c>
      <c r="H9" s="27" t="str">
        <f t="shared" ref="H9:H45" si="5">IF(G9=0,"",IF(OR(G9-$D9&gt;0,G9-$D9&lt;0), (G9-$D9)/$D9, ""))</f>
        <v/>
      </c>
      <c r="I9" s="28"/>
      <c r="J9" s="6"/>
      <c r="K9" s="29"/>
      <c r="L9" s="30"/>
      <c r="M9" s="153">
        <f t="shared" ref="M9" si="6">IFERROR(L9*C9,"")</f>
        <v>0</v>
      </c>
      <c r="N9" s="27" t="str">
        <f t="shared" si="3"/>
        <v/>
      </c>
      <c r="O9" s="28"/>
      <c r="P9" s="10"/>
      <c r="R9" s="142"/>
    </row>
    <row r="10" spans="1:18" ht="18">
      <c r="A10" s="144" t="s">
        <v>75</v>
      </c>
      <c r="B10" s="24">
        <v>1</v>
      </c>
      <c r="C10" s="25">
        <v>500</v>
      </c>
      <c r="D10" s="72">
        <f t="shared" ref="D10:D42" si="7">C10*B10</f>
        <v>500</v>
      </c>
      <c r="E10" s="6"/>
      <c r="F10" s="26"/>
      <c r="G10" s="153">
        <f t="shared" si="1"/>
        <v>0</v>
      </c>
      <c r="H10" s="27" t="str">
        <f t="shared" si="5"/>
        <v/>
      </c>
      <c r="I10" s="28"/>
      <c r="J10" s="6"/>
      <c r="K10" s="29"/>
      <c r="L10" s="30"/>
      <c r="M10" s="153">
        <f t="shared" si="2"/>
        <v>0</v>
      </c>
      <c r="N10" s="27" t="str">
        <f t="shared" si="3"/>
        <v/>
      </c>
      <c r="O10" s="28"/>
      <c r="P10" s="10"/>
      <c r="R10" s="142"/>
    </row>
    <row r="11" spans="1:18" ht="18">
      <c r="A11" s="144" t="s">
        <v>76</v>
      </c>
      <c r="B11" s="24">
        <v>1</v>
      </c>
      <c r="C11" s="25">
        <v>900</v>
      </c>
      <c r="D11" s="72">
        <f t="shared" si="7"/>
        <v>900</v>
      </c>
      <c r="E11" s="6"/>
      <c r="F11" s="26"/>
      <c r="G11" s="153">
        <f t="shared" si="1"/>
        <v>0</v>
      </c>
      <c r="H11" s="27" t="str">
        <f t="shared" si="5"/>
        <v/>
      </c>
      <c r="I11" s="28"/>
      <c r="J11" s="6"/>
      <c r="K11" s="29"/>
      <c r="L11" s="30"/>
      <c r="M11" s="153">
        <f t="shared" si="2"/>
        <v>0</v>
      </c>
      <c r="N11" s="27" t="str">
        <f t="shared" si="3"/>
        <v/>
      </c>
      <c r="O11" s="28"/>
      <c r="P11" s="10"/>
      <c r="R11" s="142"/>
    </row>
    <row r="12" spans="1:18" ht="36">
      <c r="A12" s="146" t="s">
        <v>77</v>
      </c>
      <c r="B12" s="24">
        <v>1</v>
      </c>
      <c r="C12" s="25">
        <v>1000</v>
      </c>
      <c r="D12" s="72">
        <f t="shared" si="7"/>
        <v>1000</v>
      </c>
      <c r="E12" s="6"/>
      <c r="F12" s="26"/>
      <c r="G12" s="153">
        <f t="shared" si="1"/>
        <v>0</v>
      </c>
      <c r="H12" s="27" t="str">
        <f t="shared" si="5"/>
        <v/>
      </c>
      <c r="I12" s="28"/>
      <c r="J12" s="6"/>
      <c r="K12" s="29"/>
      <c r="L12" s="30"/>
      <c r="M12" s="153">
        <f t="shared" si="2"/>
        <v>0</v>
      </c>
      <c r="N12" s="27" t="str">
        <f t="shared" si="3"/>
        <v/>
      </c>
      <c r="O12" s="28"/>
      <c r="P12" s="10"/>
      <c r="R12" s="142"/>
    </row>
    <row r="13" spans="1:18" ht="39" customHeight="1">
      <c r="A13" s="146" t="s">
        <v>78</v>
      </c>
      <c r="B13" s="24">
        <v>1</v>
      </c>
      <c r="C13" s="25">
        <v>3000</v>
      </c>
      <c r="D13" s="72">
        <f>C13*B13</f>
        <v>3000</v>
      </c>
      <c r="E13" s="6"/>
      <c r="F13" s="26"/>
      <c r="G13" s="153">
        <f>F13*C13</f>
        <v>0</v>
      </c>
      <c r="H13" s="27" t="str">
        <f t="shared" si="5"/>
        <v/>
      </c>
      <c r="I13" s="28"/>
      <c r="J13" s="6"/>
      <c r="K13" s="29"/>
      <c r="L13" s="30"/>
      <c r="M13" s="153">
        <f>IFERROR(L13*C13,"")</f>
        <v>0</v>
      </c>
      <c r="N13" s="27" t="str">
        <f t="shared" si="3"/>
        <v/>
      </c>
      <c r="O13" s="28"/>
      <c r="P13" s="10"/>
      <c r="R13" s="142"/>
    </row>
    <row r="14" spans="1:18" ht="71.25" customHeight="1">
      <c r="A14" s="146" t="s">
        <v>79</v>
      </c>
      <c r="B14" s="24">
        <v>1</v>
      </c>
      <c r="C14" s="25">
        <v>3500</v>
      </c>
      <c r="D14" s="72">
        <f>C14*B14</f>
        <v>3500</v>
      </c>
      <c r="E14" s="6"/>
      <c r="F14" s="26"/>
      <c r="G14" s="153">
        <f>F14*C14</f>
        <v>0</v>
      </c>
      <c r="H14" s="27" t="str">
        <f t="shared" si="5"/>
        <v/>
      </c>
      <c r="I14" s="28"/>
      <c r="J14" s="6"/>
      <c r="K14" s="29"/>
      <c r="L14" s="30"/>
      <c r="M14" s="153">
        <f t="shared" si="2"/>
        <v>0</v>
      </c>
      <c r="N14" s="27" t="str">
        <f t="shared" si="3"/>
        <v/>
      </c>
      <c r="O14" s="28"/>
      <c r="P14" s="10"/>
      <c r="R14" s="142"/>
    </row>
    <row r="15" spans="1:18" s="10" customFormat="1" ht="18" customHeight="1">
      <c r="A15" s="145" t="s">
        <v>80</v>
      </c>
      <c r="B15" s="24">
        <v>1</v>
      </c>
      <c r="C15" s="25">
        <v>1000</v>
      </c>
      <c r="D15" s="72">
        <f t="shared" ref="D15" si="8">C15*B15</f>
        <v>1000</v>
      </c>
      <c r="E15" s="6"/>
      <c r="F15" s="26"/>
      <c r="G15" s="153">
        <f t="shared" ref="G15" si="9">F15*C15</f>
        <v>0</v>
      </c>
      <c r="H15" s="27" t="str">
        <f t="shared" si="5"/>
        <v/>
      </c>
      <c r="I15" s="28"/>
      <c r="J15" s="6"/>
      <c r="K15" s="29"/>
      <c r="L15" s="30"/>
      <c r="M15" s="153">
        <f t="shared" ref="M15" si="10">IFERROR(L15*C15,"")</f>
        <v>0</v>
      </c>
      <c r="N15" s="27" t="str">
        <f t="shared" si="3"/>
        <v/>
      </c>
      <c r="O15" s="28"/>
    </row>
    <row r="16" spans="1:18" ht="18">
      <c r="A16" s="144" t="s">
        <v>81</v>
      </c>
      <c r="B16" s="24">
        <v>1</v>
      </c>
      <c r="C16" s="25">
        <v>2500</v>
      </c>
      <c r="D16" s="72">
        <f t="shared" si="7"/>
        <v>2500</v>
      </c>
      <c r="E16" s="6"/>
      <c r="F16" s="26"/>
      <c r="G16" s="153">
        <f t="shared" si="1"/>
        <v>0</v>
      </c>
      <c r="H16" s="27" t="str">
        <f t="shared" si="5"/>
        <v/>
      </c>
      <c r="I16" s="28"/>
      <c r="J16" s="6"/>
      <c r="K16" s="29"/>
      <c r="L16" s="30"/>
      <c r="M16" s="153">
        <f t="shared" si="2"/>
        <v>0</v>
      </c>
      <c r="N16" s="27" t="str">
        <f t="shared" si="3"/>
        <v/>
      </c>
      <c r="O16" s="28"/>
      <c r="P16" s="10"/>
      <c r="R16" s="142"/>
    </row>
    <row r="17" spans="1:18" ht="18">
      <c r="A17" s="144" t="s">
        <v>82</v>
      </c>
      <c r="B17" s="24">
        <v>1</v>
      </c>
      <c r="C17" s="25">
        <v>1000</v>
      </c>
      <c r="D17" s="72">
        <f t="shared" ref="D17:D18" si="11">C17*B17</f>
        <v>1000</v>
      </c>
      <c r="E17" s="6"/>
      <c r="F17" s="26"/>
      <c r="G17" s="153">
        <f t="shared" si="1"/>
        <v>0</v>
      </c>
      <c r="H17" s="27" t="str">
        <f t="shared" si="5"/>
        <v/>
      </c>
      <c r="I17" s="28"/>
      <c r="J17" s="6"/>
      <c r="K17" s="29"/>
      <c r="L17" s="30"/>
      <c r="M17" s="153">
        <f t="shared" si="2"/>
        <v>0</v>
      </c>
      <c r="N17" s="27" t="str">
        <f t="shared" si="3"/>
        <v/>
      </c>
      <c r="O17" s="28"/>
      <c r="P17" s="10"/>
      <c r="R17" s="142"/>
    </row>
    <row r="18" spans="1:18" ht="18">
      <c r="A18" s="144" t="s">
        <v>83</v>
      </c>
      <c r="B18" s="24">
        <v>1</v>
      </c>
      <c r="C18" s="25">
        <v>750</v>
      </c>
      <c r="D18" s="72">
        <f t="shared" si="11"/>
        <v>750</v>
      </c>
      <c r="E18" s="6"/>
      <c r="F18" s="26"/>
      <c r="G18" s="153">
        <f t="shared" si="1"/>
        <v>0</v>
      </c>
      <c r="H18" s="27" t="str">
        <f t="shared" si="5"/>
        <v/>
      </c>
      <c r="I18" s="28"/>
      <c r="J18" s="6"/>
      <c r="K18" s="29"/>
      <c r="L18" s="30"/>
      <c r="M18" s="153">
        <f t="shared" si="2"/>
        <v>0</v>
      </c>
      <c r="N18" s="27" t="str">
        <f t="shared" si="3"/>
        <v/>
      </c>
      <c r="O18" s="28"/>
      <c r="P18" s="10"/>
      <c r="R18" s="142"/>
    </row>
    <row r="19" spans="1:18" ht="18">
      <c r="A19" s="144" t="s">
        <v>84</v>
      </c>
      <c r="B19" s="24">
        <v>1</v>
      </c>
      <c r="C19" s="25">
        <v>2100</v>
      </c>
      <c r="D19" s="72">
        <f t="shared" ref="D19:D20" si="12">C19*B19</f>
        <v>2100</v>
      </c>
      <c r="E19" s="6"/>
      <c r="F19" s="26"/>
      <c r="G19" s="153">
        <f t="shared" si="1"/>
        <v>0</v>
      </c>
      <c r="H19" s="27" t="str">
        <f t="shared" si="5"/>
        <v/>
      </c>
      <c r="I19" s="28"/>
      <c r="J19" s="6"/>
      <c r="K19" s="29"/>
      <c r="L19" s="30"/>
      <c r="M19" s="153">
        <f t="shared" si="2"/>
        <v>0</v>
      </c>
      <c r="N19" s="27" t="str">
        <f t="shared" si="3"/>
        <v/>
      </c>
      <c r="O19" s="28"/>
      <c r="P19" s="10"/>
      <c r="R19" s="142"/>
    </row>
    <row r="20" spans="1:18" ht="18">
      <c r="A20" s="144" t="s">
        <v>85</v>
      </c>
      <c r="B20" s="24">
        <v>1</v>
      </c>
      <c r="C20" s="25">
        <v>7000</v>
      </c>
      <c r="D20" s="72">
        <f t="shared" si="12"/>
        <v>7000</v>
      </c>
      <c r="E20" s="6"/>
      <c r="F20" s="26"/>
      <c r="G20" s="153">
        <f t="shared" si="1"/>
        <v>0</v>
      </c>
      <c r="H20" s="27" t="str">
        <f t="shared" si="5"/>
        <v/>
      </c>
      <c r="I20" s="28"/>
      <c r="J20" s="6"/>
      <c r="K20" s="29"/>
      <c r="L20" s="30"/>
      <c r="M20" s="153">
        <f t="shared" si="2"/>
        <v>0</v>
      </c>
      <c r="N20" s="27" t="str">
        <f t="shared" si="3"/>
        <v/>
      </c>
      <c r="O20" s="28"/>
      <c r="P20" s="10"/>
      <c r="R20" s="142"/>
    </row>
    <row r="21" spans="1:18" ht="18">
      <c r="A21" s="144" t="s">
        <v>86</v>
      </c>
      <c r="B21" s="24">
        <v>1</v>
      </c>
      <c r="C21" s="25">
        <v>1000</v>
      </c>
      <c r="D21" s="72">
        <f>C21*B21</f>
        <v>1000</v>
      </c>
      <c r="E21" s="6"/>
      <c r="F21" s="26"/>
      <c r="G21" s="153">
        <f t="shared" si="1"/>
        <v>0</v>
      </c>
      <c r="H21" s="27" t="str">
        <f t="shared" si="5"/>
        <v/>
      </c>
      <c r="I21" s="28"/>
      <c r="J21" s="6"/>
      <c r="K21" s="29"/>
      <c r="L21" s="30"/>
      <c r="M21" s="153">
        <f t="shared" si="2"/>
        <v>0</v>
      </c>
      <c r="N21" s="27" t="str">
        <f t="shared" si="3"/>
        <v/>
      </c>
      <c r="O21" s="28"/>
      <c r="P21" s="10"/>
      <c r="R21" s="142"/>
    </row>
    <row r="22" spans="1:18" ht="18">
      <c r="A22" s="144" t="s">
        <v>87</v>
      </c>
      <c r="B22" s="24">
        <v>1</v>
      </c>
      <c r="C22" s="25">
        <v>340</v>
      </c>
      <c r="D22" s="72">
        <f>C22*B22</f>
        <v>340</v>
      </c>
      <c r="E22" s="6"/>
      <c r="F22" s="26"/>
      <c r="G22" s="153">
        <f t="shared" si="1"/>
        <v>0</v>
      </c>
      <c r="H22" s="27" t="str">
        <f t="shared" si="5"/>
        <v/>
      </c>
      <c r="I22" s="28"/>
      <c r="J22" s="6"/>
      <c r="K22" s="29"/>
      <c r="L22" s="30"/>
      <c r="M22" s="153">
        <f t="shared" si="2"/>
        <v>0</v>
      </c>
      <c r="N22" s="27" t="str">
        <f t="shared" si="3"/>
        <v/>
      </c>
      <c r="O22" s="28"/>
      <c r="P22" s="10"/>
      <c r="R22" s="142"/>
    </row>
    <row r="23" spans="1:18" ht="18">
      <c r="A23" s="144" t="s">
        <v>88</v>
      </c>
      <c r="B23" s="24">
        <v>1</v>
      </c>
      <c r="C23" s="25">
        <v>695</v>
      </c>
      <c r="D23" s="72">
        <f t="shared" si="7"/>
        <v>695</v>
      </c>
      <c r="E23" s="6"/>
      <c r="F23" s="26"/>
      <c r="G23" s="153">
        <f t="shared" si="1"/>
        <v>0</v>
      </c>
      <c r="H23" s="27" t="str">
        <f t="shared" si="5"/>
        <v/>
      </c>
      <c r="I23" s="28"/>
      <c r="J23" s="6"/>
      <c r="K23" s="29"/>
      <c r="L23" s="30"/>
      <c r="M23" s="153">
        <f t="shared" si="2"/>
        <v>0</v>
      </c>
      <c r="N23" s="27" t="str">
        <f t="shared" si="3"/>
        <v/>
      </c>
      <c r="O23" s="28"/>
      <c r="P23" s="10"/>
      <c r="R23" s="142"/>
    </row>
    <row r="24" spans="1:18" ht="18">
      <c r="A24" s="144" t="s">
        <v>89</v>
      </c>
      <c r="B24" s="24">
        <v>1</v>
      </c>
      <c r="C24" s="25">
        <v>210</v>
      </c>
      <c r="D24" s="72">
        <f t="shared" si="7"/>
        <v>210</v>
      </c>
      <c r="E24" s="6"/>
      <c r="F24" s="26"/>
      <c r="G24" s="153">
        <f t="shared" si="1"/>
        <v>0</v>
      </c>
      <c r="H24" s="27" t="str">
        <f t="shared" si="5"/>
        <v/>
      </c>
      <c r="I24" s="28"/>
      <c r="J24" s="6"/>
      <c r="K24" s="29"/>
      <c r="L24" s="30"/>
      <c r="M24" s="153">
        <f t="shared" si="2"/>
        <v>0</v>
      </c>
      <c r="N24" s="27" t="str">
        <f t="shared" si="3"/>
        <v/>
      </c>
      <c r="O24" s="28"/>
      <c r="P24" s="10"/>
      <c r="R24" s="142"/>
    </row>
    <row r="25" spans="1:18" ht="18">
      <c r="A25" s="144" t="s">
        <v>90</v>
      </c>
      <c r="B25" s="24">
        <v>1</v>
      </c>
      <c r="C25" s="25">
        <v>300</v>
      </c>
      <c r="D25" s="72">
        <f t="shared" si="7"/>
        <v>300</v>
      </c>
      <c r="E25" s="6"/>
      <c r="F25" s="26"/>
      <c r="G25" s="153">
        <f t="shared" si="1"/>
        <v>0</v>
      </c>
      <c r="H25" s="27" t="str">
        <f t="shared" si="5"/>
        <v/>
      </c>
      <c r="I25" s="28"/>
      <c r="J25" s="6"/>
      <c r="K25" s="29"/>
      <c r="L25" s="30"/>
      <c r="M25" s="153">
        <f t="shared" si="2"/>
        <v>0</v>
      </c>
      <c r="N25" s="27" t="str">
        <f t="shared" si="3"/>
        <v/>
      </c>
      <c r="O25" s="28"/>
      <c r="P25" s="10"/>
      <c r="R25" s="142"/>
    </row>
    <row r="26" spans="1:18" ht="18">
      <c r="A26" s="144" t="s">
        <v>91</v>
      </c>
      <c r="B26" s="24">
        <v>1</v>
      </c>
      <c r="C26" s="25">
        <v>200</v>
      </c>
      <c r="D26" s="72">
        <f t="shared" si="7"/>
        <v>200</v>
      </c>
      <c r="E26" s="6"/>
      <c r="F26" s="26"/>
      <c r="G26" s="153">
        <f t="shared" si="1"/>
        <v>0</v>
      </c>
      <c r="H26" s="27" t="str">
        <f t="shared" si="5"/>
        <v/>
      </c>
      <c r="I26" s="28"/>
      <c r="J26" s="6"/>
      <c r="K26" s="29"/>
      <c r="L26" s="30"/>
      <c r="M26" s="153">
        <f t="shared" si="2"/>
        <v>0</v>
      </c>
      <c r="N26" s="27" t="str">
        <f t="shared" si="3"/>
        <v/>
      </c>
      <c r="O26" s="28"/>
      <c r="P26" s="10"/>
      <c r="R26" s="142"/>
    </row>
    <row r="27" spans="1:18" ht="18">
      <c r="A27" s="144" t="s">
        <v>92</v>
      </c>
      <c r="B27" s="24">
        <v>1</v>
      </c>
      <c r="C27" s="25">
        <v>1800</v>
      </c>
      <c r="D27" s="72">
        <v>1800</v>
      </c>
      <c r="E27" s="6"/>
      <c r="F27" s="26"/>
      <c r="G27" s="153">
        <f t="shared" si="1"/>
        <v>0</v>
      </c>
      <c r="H27" s="27" t="str">
        <f t="shared" si="5"/>
        <v/>
      </c>
      <c r="I27" s="28"/>
      <c r="J27" s="6"/>
      <c r="K27" s="29"/>
      <c r="L27" s="30"/>
      <c r="M27" s="153">
        <f t="shared" si="2"/>
        <v>0</v>
      </c>
      <c r="N27" s="27" t="str">
        <f t="shared" si="3"/>
        <v/>
      </c>
      <c r="O27" s="28"/>
      <c r="P27" s="10"/>
      <c r="R27" s="142"/>
    </row>
    <row r="28" spans="1:18" ht="18">
      <c r="A28" s="144" t="s">
        <v>93</v>
      </c>
      <c r="B28" s="24">
        <v>1</v>
      </c>
      <c r="C28" s="25">
        <v>300</v>
      </c>
      <c r="D28" s="72">
        <v>350</v>
      </c>
      <c r="E28" s="6"/>
      <c r="F28" s="26"/>
      <c r="G28" s="153">
        <f t="shared" si="1"/>
        <v>0</v>
      </c>
      <c r="H28" s="27" t="str">
        <f t="shared" si="5"/>
        <v/>
      </c>
      <c r="I28" s="28"/>
      <c r="J28" s="6"/>
      <c r="K28" s="29"/>
      <c r="L28" s="30"/>
      <c r="M28" s="153">
        <f t="shared" si="2"/>
        <v>0</v>
      </c>
      <c r="N28" s="27" t="str">
        <f t="shared" si="3"/>
        <v/>
      </c>
      <c r="O28" s="28"/>
      <c r="P28" s="10"/>
      <c r="R28" s="142"/>
    </row>
    <row r="29" spans="1:18" ht="18">
      <c r="A29" s="145" t="s">
        <v>94</v>
      </c>
      <c r="B29" s="24">
        <v>1</v>
      </c>
      <c r="C29" s="25">
        <v>2800</v>
      </c>
      <c r="D29" s="72">
        <f t="shared" ref="D29" si="13">C29*B29</f>
        <v>2800</v>
      </c>
      <c r="E29" s="6"/>
      <c r="F29" s="26"/>
      <c r="G29" s="153">
        <f t="shared" si="1"/>
        <v>0</v>
      </c>
      <c r="H29" s="27" t="str">
        <f>IF(G29=0,"",IF(OR(G29-$D29&gt;0,G29-$D29&lt;0), (G29-$D29)/$D29, ""))</f>
        <v/>
      </c>
      <c r="I29" s="28"/>
      <c r="J29" s="6"/>
      <c r="K29" s="29"/>
      <c r="L29" s="30"/>
      <c r="M29" s="153"/>
      <c r="N29" s="27" t="str">
        <f t="shared" si="3"/>
        <v/>
      </c>
      <c r="O29" s="28"/>
      <c r="P29" s="10"/>
      <c r="R29" s="142"/>
    </row>
    <row r="30" spans="1:18" ht="38.25" customHeight="1">
      <c r="A30" s="147" t="s">
        <v>95</v>
      </c>
      <c r="B30" s="24">
        <v>1</v>
      </c>
      <c r="C30" s="25">
        <v>3500</v>
      </c>
      <c r="D30" s="72">
        <f t="shared" si="7"/>
        <v>3500</v>
      </c>
      <c r="E30" s="6"/>
      <c r="F30" s="26"/>
      <c r="G30" s="153">
        <f t="shared" si="1"/>
        <v>0</v>
      </c>
      <c r="H30" s="27" t="str">
        <f t="shared" si="5"/>
        <v/>
      </c>
      <c r="I30" s="28"/>
      <c r="J30" s="6"/>
      <c r="K30" s="29"/>
      <c r="L30" s="30"/>
      <c r="M30" s="153">
        <f t="shared" si="2"/>
        <v>0</v>
      </c>
      <c r="N30" s="27" t="str">
        <f t="shared" si="3"/>
        <v/>
      </c>
      <c r="O30" s="28"/>
      <c r="P30" s="10"/>
      <c r="R30" s="142"/>
    </row>
    <row r="31" spans="1:18" ht="21.75" customHeight="1">
      <c r="A31" s="146" t="s">
        <v>96</v>
      </c>
      <c r="B31" s="24">
        <v>1</v>
      </c>
      <c r="C31" s="25">
        <v>9360</v>
      </c>
      <c r="D31" s="72">
        <f t="shared" si="7"/>
        <v>9360</v>
      </c>
      <c r="E31" s="6"/>
      <c r="F31" s="26"/>
      <c r="G31" s="153">
        <f t="shared" si="1"/>
        <v>0</v>
      </c>
      <c r="H31" s="27" t="str">
        <f t="shared" si="5"/>
        <v/>
      </c>
      <c r="I31" s="28"/>
      <c r="J31" s="6"/>
      <c r="K31" s="29"/>
      <c r="L31" s="30"/>
      <c r="M31" s="153">
        <f t="shared" si="2"/>
        <v>0</v>
      </c>
      <c r="N31" s="27" t="str">
        <f t="shared" si="3"/>
        <v/>
      </c>
      <c r="O31" s="28"/>
      <c r="P31" s="10"/>
      <c r="R31" s="142"/>
    </row>
    <row r="32" spans="1:18" ht="34.5" customHeight="1">
      <c r="A32" s="146" t="s">
        <v>97</v>
      </c>
      <c r="B32" s="24">
        <v>1</v>
      </c>
      <c r="C32" s="25">
        <v>4560</v>
      </c>
      <c r="D32" s="72">
        <f t="shared" si="7"/>
        <v>4560</v>
      </c>
      <c r="E32" s="6"/>
      <c r="F32" s="26"/>
      <c r="G32" s="153">
        <f t="shared" si="1"/>
        <v>0</v>
      </c>
      <c r="H32" s="27" t="str">
        <f t="shared" si="5"/>
        <v/>
      </c>
      <c r="I32" s="28"/>
      <c r="J32" s="6"/>
      <c r="K32" s="29"/>
      <c r="L32" s="30"/>
      <c r="M32" s="153">
        <f t="shared" si="2"/>
        <v>0</v>
      </c>
      <c r="N32" s="27" t="str">
        <f t="shared" si="3"/>
        <v/>
      </c>
      <c r="O32" s="28"/>
      <c r="P32" s="10"/>
      <c r="R32" s="142"/>
    </row>
    <row r="33" spans="1:18" ht="21" customHeight="1">
      <c r="A33" s="189" t="s">
        <v>98</v>
      </c>
      <c r="B33" s="24">
        <v>1</v>
      </c>
      <c r="C33" s="25">
        <v>935</v>
      </c>
      <c r="D33" s="72">
        <f t="shared" si="7"/>
        <v>935</v>
      </c>
      <c r="E33" s="6"/>
      <c r="F33" s="26"/>
      <c r="G33" s="153">
        <f t="shared" si="1"/>
        <v>0</v>
      </c>
      <c r="H33" s="27" t="str">
        <f t="shared" si="5"/>
        <v/>
      </c>
      <c r="I33" s="28"/>
      <c r="J33" s="6"/>
      <c r="K33" s="29"/>
      <c r="L33" s="30"/>
      <c r="M33" s="153">
        <f t="shared" si="2"/>
        <v>0</v>
      </c>
      <c r="N33" s="27" t="str">
        <f t="shared" si="3"/>
        <v/>
      </c>
      <c r="O33" s="28"/>
      <c r="P33" s="10"/>
      <c r="R33" s="142"/>
    </row>
    <row r="34" spans="1:18" ht="21" customHeight="1">
      <c r="A34" s="189" t="s">
        <v>99</v>
      </c>
      <c r="B34" s="24">
        <v>1</v>
      </c>
      <c r="C34" s="25">
        <v>4562</v>
      </c>
      <c r="D34" s="25">
        <v>4562</v>
      </c>
      <c r="E34" s="6"/>
      <c r="F34" s="26"/>
      <c r="G34" s="153">
        <f t="shared" si="1"/>
        <v>0</v>
      </c>
      <c r="H34" s="27" t="str">
        <f t="shared" si="5"/>
        <v/>
      </c>
      <c r="I34" s="28"/>
      <c r="J34" s="6"/>
      <c r="K34" s="29"/>
      <c r="L34" s="30"/>
      <c r="M34" s="153">
        <f t="shared" si="2"/>
        <v>0</v>
      </c>
      <c r="N34" s="27" t="str">
        <f t="shared" si="3"/>
        <v/>
      </c>
      <c r="O34" s="28"/>
      <c r="P34" s="10"/>
      <c r="R34" s="142"/>
    </row>
    <row r="35" spans="1:18" ht="36.75" customHeight="1">
      <c r="A35" s="146" t="s">
        <v>100</v>
      </c>
      <c r="B35" s="24">
        <v>1</v>
      </c>
      <c r="C35" s="25">
        <v>3800</v>
      </c>
      <c r="D35" s="72">
        <f t="shared" si="7"/>
        <v>3800</v>
      </c>
      <c r="E35" s="6"/>
      <c r="F35" s="26"/>
      <c r="G35" s="153">
        <f t="shared" si="1"/>
        <v>0</v>
      </c>
      <c r="H35" s="27" t="str">
        <f t="shared" si="5"/>
        <v/>
      </c>
      <c r="I35" s="28"/>
      <c r="J35" s="6"/>
      <c r="K35" s="29"/>
      <c r="L35" s="30"/>
      <c r="M35" s="153">
        <f t="shared" si="2"/>
        <v>0</v>
      </c>
      <c r="N35" s="27" t="str">
        <f t="shared" si="3"/>
        <v/>
      </c>
      <c r="O35" s="28"/>
      <c r="P35" s="10"/>
      <c r="R35" s="142"/>
    </row>
    <row r="36" spans="1:18" ht="18.75" customHeight="1">
      <c r="A36" s="146" t="s">
        <v>101</v>
      </c>
      <c r="B36" s="24">
        <v>1</v>
      </c>
      <c r="C36" s="25">
        <v>800</v>
      </c>
      <c r="D36" s="72">
        <f t="shared" si="7"/>
        <v>800</v>
      </c>
      <c r="E36" s="6"/>
      <c r="F36" s="26"/>
      <c r="G36" s="153">
        <f t="shared" si="1"/>
        <v>0</v>
      </c>
      <c r="H36" s="27" t="str">
        <f t="shared" si="5"/>
        <v/>
      </c>
      <c r="I36" s="28"/>
      <c r="J36" s="6"/>
      <c r="K36" s="29"/>
      <c r="L36" s="30"/>
      <c r="M36" s="153">
        <f t="shared" si="2"/>
        <v>0</v>
      </c>
      <c r="N36" s="27" t="str">
        <f t="shared" si="3"/>
        <v/>
      </c>
      <c r="O36" s="28"/>
      <c r="P36" s="10"/>
      <c r="R36" s="142"/>
    </row>
    <row r="37" spans="1:18" ht="21.75" customHeight="1">
      <c r="A37" s="146" t="s">
        <v>102</v>
      </c>
      <c r="B37" s="24">
        <v>1</v>
      </c>
      <c r="C37" s="25">
        <v>700</v>
      </c>
      <c r="D37" s="72">
        <f t="shared" si="7"/>
        <v>700</v>
      </c>
      <c r="E37" s="6"/>
      <c r="F37" s="26"/>
      <c r="G37" s="153">
        <f t="shared" si="1"/>
        <v>0</v>
      </c>
      <c r="H37" s="27" t="str">
        <f t="shared" si="5"/>
        <v/>
      </c>
      <c r="I37" s="28"/>
      <c r="J37" s="6"/>
      <c r="K37" s="29"/>
      <c r="L37" s="30"/>
      <c r="M37" s="153">
        <f t="shared" si="2"/>
        <v>0</v>
      </c>
      <c r="N37" s="27" t="str">
        <f t="shared" si="3"/>
        <v/>
      </c>
      <c r="O37" s="28"/>
      <c r="P37" s="10"/>
      <c r="R37" s="142"/>
    </row>
    <row r="38" spans="1:18" ht="19.5" customHeight="1">
      <c r="A38" s="147" t="s">
        <v>103</v>
      </c>
      <c r="B38" s="33">
        <v>2</v>
      </c>
      <c r="C38" s="25">
        <v>370</v>
      </c>
      <c r="D38" s="72">
        <f t="shared" si="7"/>
        <v>740</v>
      </c>
      <c r="E38" s="6"/>
      <c r="F38" s="26"/>
      <c r="G38" s="153">
        <f t="shared" si="1"/>
        <v>0</v>
      </c>
      <c r="H38" s="27" t="str">
        <f t="shared" si="5"/>
        <v/>
      </c>
      <c r="I38" s="28"/>
      <c r="J38" s="6"/>
      <c r="K38" s="29"/>
      <c r="L38" s="30"/>
      <c r="M38" s="153">
        <f t="shared" si="2"/>
        <v>0</v>
      </c>
      <c r="N38" s="27" t="str">
        <f t="shared" si="3"/>
        <v/>
      </c>
      <c r="O38" s="28"/>
      <c r="P38" s="10"/>
      <c r="R38" s="142"/>
    </row>
    <row r="39" spans="1:18" ht="19.5" customHeight="1">
      <c r="A39" s="147" t="s">
        <v>104</v>
      </c>
      <c r="B39" s="33">
        <v>1</v>
      </c>
      <c r="C39" s="25">
        <v>760</v>
      </c>
      <c r="D39" s="72">
        <f t="shared" si="7"/>
        <v>760</v>
      </c>
      <c r="E39" s="6"/>
      <c r="F39" s="26"/>
      <c r="G39" s="153">
        <f t="shared" si="1"/>
        <v>0</v>
      </c>
      <c r="H39" s="27" t="str">
        <f t="shared" si="5"/>
        <v/>
      </c>
      <c r="I39" s="28"/>
      <c r="J39" s="6"/>
      <c r="K39" s="29"/>
      <c r="L39" s="30"/>
      <c r="M39" s="153">
        <f t="shared" si="2"/>
        <v>0</v>
      </c>
      <c r="N39" s="27" t="str">
        <f t="shared" si="3"/>
        <v/>
      </c>
      <c r="O39" s="28"/>
      <c r="P39" s="10"/>
      <c r="R39" s="142"/>
    </row>
    <row r="40" spans="1:18" ht="17.25" customHeight="1">
      <c r="A40" s="147" t="s">
        <v>105</v>
      </c>
      <c r="B40" s="33">
        <v>1</v>
      </c>
      <c r="C40" s="25">
        <v>850</v>
      </c>
      <c r="D40" s="72">
        <f t="shared" si="7"/>
        <v>850</v>
      </c>
      <c r="E40" s="6"/>
      <c r="F40" s="26"/>
      <c r="G40" s="153">
        <f t="shared" si="1"/>
        <v>0</v>
      </c>
      <c r="H40" s="27" t="str">
        <f t="shared" si="5"/>
        <v/>
      </c>
      <c r="I40" s="28"/>
      <c r="J40" s="6"/>
      <c r="K40" s="29"/>
      <c r="L40" s="30"/>
      <c r="M40" s="153">
        <f t="shared" si="2"/>
        <v>0</v>
      </c>
      <c r="N40" s="27" t="str">
        <f t="shared" si="3"/>
        <v/>
      </c>
      <c r="O40" s="28"/>
      <c r="P40" s="10"/>
      <c r="R40" s="142"/>
    </row>
    <row r="41" spans="1:18" ht="17.25" customHeight="1">
      <c r="A41" s="147" t="s">
        <v>106</v>
      </c>
      <c r="B41" s="33">
        <v>3</v>
      </c>
      <c r="C41" s="25">
        <v>150</v>
      </c>
      <c r="D41" s="72">
        <f t="shared" si="7"/>
        <v>450</v>
      </c>
      <c r="E41" s="6"/>
      <c r="F41" s="26"/>
      <c r="G41" s="153">
        <f t="shared" si="1"/>
        <v>0</v>
      </c>
      <c r="H41" s="27" t="str">
        <f t="shared" si="5"/>
        <v/>
      </c>
      <c r="I41" s="28"/>
      <c r="J41" s="6"/>
      <c r="K41" s="29"/>
      <c r="L41" s="30"/>
      <c r="M41" s="153">
        <f t="shared" si="2"/>
        <v>0</v>
      </c>
      <c r="N41" s="27" t="str">
        <f t="shared" si="3"/>
        <v/>
      </c>
      <c r="O41" s="28"/>
      <c r="P41" s="10"/>
      <c r="R41" s="142"/>
    </row>
    <row r="42" spans="1:18" ht="18">
      <c r="A42" s="184" t="s">
        <v>107</v>
      </c>
      <c r="B42" s="33">
        <v>1</v>
      </c>
      <c r="C42" s="25">
        <v>2000</v>
      </c>
      <c r="D42" s="72">
        <f t="shared" si="7"/>
        <v>2000</v>
      </c>
      <c r="E42" s="6"/>
      <c r="F42" s="26"/>
      <c r="G42" s="153">
        <f t="shared" si="1"/>
        <v>0</v>
      </c>
      <c r="H42" s="27" t="str">
        <f t="shared" si="5"/>
        <v/>
      </c>
      <c r="I42" s="28"/>
      <c r="J42" s="6"/>
      <c r="K42" s="29"/>
      <c r="L42" s="30"/>
      <c r="M42" s="153">
        <f t="shared" si="2"/>
        <v>0</v>
      </c>
      <c r="N42" s="27" t="str">
        <f t="shared" si="3"/>
        <v/>
      </c>
      <c r="O42" s="28"/>
      <c r="P42" s="10"/>
      <c r="R42" s="142"/>
    </row>
    <row r="43" spans="1:18" ht="18">
      <c r="A43" s="144" t="s">
        <v>108</v>
      </c>
      <c r="B43" s="24">
        <v>2</v>
      </c>
      <c r="C43" s="25">
        <v>2000</v>
      </c>
      <c r="D43" s="72">
        <f t="shared" ref="D43" si="14">C43*B43</f>
        <v>4000</v>
      </c>
      <c r="E43" s="6"/>
      <c r="F43" s="26"/>
      <c r="G43" s="153">
        <f t="shared" si="1"/>
        <v>0</v>
      </c>
      <c r="H43" s="27" t="str">
        <f t="shared" si="5"/>
        <v/>
      </c>
      <c r="I43" s="28"/>
      <c r="J43" s="6"/>
      <c r="K43" s="29"/>
      <c r="L43" s="30"/>
      <c r="M43" s="153">
        <f t="shared" si="2"/>
        <v>0</v>
      </c>
      <c r="N43" s="27" t="str">
        <f t="shared" si="3"/>
        <v/>
      </c>
      <c r="O43" s="28"/>
      <c r="P43" s="10"/>
      <c r="R43" s="142"/>
    </row>
    <row r="44" spans="1:18" ht="18.75" thickBot="1">
      <c r="A44" s="185" t="s">
        <v>109</v>
      </c>
      <c r="B44" s="186">
        <v>1</v>
      </c>
      <c r="C44" s="187">
        <v>1200</v>
      </c>
      <c r="D44" s="188">
        <f t="shared" ref="D44" si="15">C44*B44</f>
        <v>1200</v>
      </c>
      <c r="E44" s="6"/>
      <c r="F44" s="26"/>
      <c r="G44" s="153">
        <f t="shared" ref="G44" si="16">F44*C44</f>
        <v>0</v>
      </c>
      <c r="H44" s="27" t="str">
        <f t="shared" si="5"/>
        <v/>
      </c>
      <c r="I44" s="28"/>
      <c r="J44" s="6"/>
      <c r="K44" s="29"/>
      <c r="L44" s="30"/>
      <c r="M44" s="153">
        <f t="shared" ref="M44" si="17">IFERROR(L44*C44,"")</f>
        <v>0</v>
      </c>
      <c r="N44" s="27" t="str">
        <f t="shared" si="3"/>
        <v/>
      </c>
      <c r="O44" s="28"/>
      <c r="P44" s="10"/>
      <c r="R44" s="142"/>
    </row>
    <row r="45" spans="1:18" ht="18.75" thickBot="1">
      <c r="A45" s="225" t="s">
        <v>110</v>
      </c>
      <c r="B45" s="225"/>
      <c r="C45" s="226"/>
      <c r="D45" s="193">
        <f>SUM(D7:D44)</f>
        <v>71862</v>
      </c>
      <c r="E45" s="34"/>
      <c r="F45" s="35"/>
      <c r="G45" s="156">
        <f>SUM(G7:G44)</f>
        <v>0</v>
      </c>
      <c r="H45" s="40" t="str">
        <f t="shared" si="5"/>
        <v/>
      </c>
      <c r="I45" s="37"/>
      <c r="J45" s="38"/>
      <c r="K45" s="35"/>
      <c r="L45" s="39"/>
      <c r="M45" s="156">
        <f>SUM(M7:M44)</f>
        <v>0</v>
      </c>
      <c r="N45" s="40" t="str">
        <f t="shared" ref="N45" si="18">IFERROR(IF(M45=0,"",IF(OR(M45-$D45&gt;0,M45-$D45&lt;0), (M45-$D45)/$D45, "")),"")</f>
        <v/>
      </c>
      <c r="O45" s="37"/>
      <c r="P45" s="10"/>
      <c r="R45" s="142"/>
    </row>
    <row r="46" spans="1:18">
      <c r="A46" s="6"/>
      <c r="B46" s="6"/>
      <c r="C46" s="5"/>
      <c r="D46" s="41"/>
      <c r="E46" s="6"/>
      <c r="F46" s="6"/>
      <c r="G46" s="6"/>
      <c r="H46" s="6"/>
      <c r="I46" s="6"/>
      <c r="J46" s="6"/>
      <c r="K46" s="6"/>
      <c r="L46" s="6"/>
      <c r="M46" s="6"/>
      <c r="N46" s="6"/>
      <c r="O46" s="6"/>
      <c r="P46" s="10"/>
      <c r="R46" s="142"/>
    </row>
    <row r="47" spans="1:18" ht="18.75" thickBot="1">
      <c r="A47" s="42"/>
      <c r="B47" s="42"/>
      <c r="C47" s="43"/>
      <c r="D47" s="42"/>
      <c r="E47" s="42"/>
      <c r="F47" s="42"/>
      <c r="G47" s="42"/>
      <c r="H47" s="42"/>
      <c r="I47" s="42"/>
      <c r="J47" s="42"/>
      <c r="K47" s="42"/>
      <c r="L47" s="42"/>
      <c r="M47" s="44"/>
      <c r="N47" s="42"/>
      <c r="O47" s="6"/>
      <c r="P47" s="10"/>
      <c r="R47" s="142"/>
    </row>
    <row r="48" spans="1:18" ht="28.5" thickBot="1">
      <c r="A48" s="42"/>
      <c r="B48" s="42"/>
      <c r="C48" s="43"/>
      <c r="D48" s="42"/>
      <c r="E48" s="42"/>
      <c r="F48" s="227" t="s">
        <v>111</v>
      </c>
      <c r="G48" s="228"/>
      <c r="H48" s="228"/>
      <c r="I48" s="229"/>
      <c r="J48" s="45"/>
      <c r="K48" s="230" t="s">
        <v>112</v>
      </c>
      <c r="L48" s="231"/>
      <c r="M48" s="231"/>
      <c r="N48" s="231"/>
      <c r="O48" s="232"/>
      <c r="P48" s="10"/>
      <c r="R48" s="142"/>
    </row>
    <row r="49" spans="1:18" ht="21" thickBot="1">
      <c r="A49" s="6"/>
      <c r="B49" s="6"/>
      <c r="C49" s="5"/>
      <c r="D49" s="41"/>
      <c r="E49" s="6"/>
      <c r="F49" s="222">
        <f>G45+(I2-1)*G45*0.5</f>
        <v>0</v>
      </c>
      <c r="G49" s="223"/>
      <c r="H49" s="223"/>
      <c r="I49" s="223"/>
      <c r="J49" s="6"/>
      <c r="K49" s="222">
        <f>M45+(O2-1)*M45*0.5</f>
        <v>0</v>
      </c>
      <c r="L49" s="223"/>
      <c r="M49" s="223"/>
      <c r="N49" s="223"/>
      <c r="O49" s="224"/>
      <c r="P49" s="10"/>
      <c r="R49" s="142"/>
    </row>
    <row r="50" spans="1:18">
      <c r="A50" s="6"/>
      <c r="B50" s="6"/>
      <c r="C50" s="5"/>
      <c r="D50" s="6"/>
      <c r="E50" s="6"/>
      <c r="F50" s="6"/>
      <c r="G50" s="6"/>
      <c r="H50" s="6"/>
      <c r="I50" s="6"/>
      <c r="J50" s="6"/>
      <c r="K50" s="6"/>
      <c r="L50" s="6"/>
      <c r="M50" s="6"/>
      <c r="N50" s="6"/>
      <c r="O50" s="6"/>
      <c r="P50" s="10"/>
      <c r="R50" s="142"/>
    </row>
    <row r="51" spans="1:18">
      <c r="A51" s="10"/>
      <c r="B51" s="10"/>
      <c r="C51" s="10"/>
      <c r="D51" s="10"/>
      <c r="E51" s="10"/>
      <c r="F51" s="10"/>
      <c r="G51" s="10"/>
      <c r="H51" s="10"/>
      <c r="I51" s="10"/>
      <c r="J51" s="10"/>
      <c r="K51" s="10"/>
      <c r="L51" s="10"/>
      <c r="M51" s="10"/>
      <c r="N51" s="10"/>
      <c r="O51" s="10"/>
      <c r="P51" s="10"/>
      <c r="R51" s="142"/>
    </row>
    <row r="52" spans="1:18">
      <c r="A52" s="10"/>
      <c r="B52" s="10"/>
      <c r="C52" s="10"/>
      <c r="D52" s="10"/>
      <c r="E52" s="10"/>
      <c r="F52" s="10"/>
      <c r="G52" s="10"/>
      <c r="H52" s="10"/>
      <c r="I52" s="10"/>
      <c r="J52" s="10"/>
      <c r="K52" s="10"/>
      <c r="L52" s="10"/>
      <c r="M52" s="10"/>
      <c r="N52" s="10"/>
      <c r="O52" s="10"/>
      <c r="P52" s="10"/>
      <c r="R52" s="142"/>
    </row>
    <row r="53" spans="1:18">
      <c r="A53" s="10"/>
      <c r="B53" s="10"/>
      <c r="C53" s="10"/>
      <c r="D53" s="10"/>
      <c r="E53" s="10"/>
      <c r="F53" s="10"/>
      <c r="G53" s="10"/>
      <c r="H53" s="10"/>
      <c r="I53" s="10"/>
      <c r="J53" s="10"/>
      <c r="K53" s="10"/>
      <c r="L53" s="10"/>
      <c r="M53" s="10"/>
      <c r="N53" s="10"/>
      <c r="O53" s="10"/>
      <c r="P53" s="10"/>
      <c r="R53" s="142"/>
    </row>
    <row r="54" spans="1:18">
      <c r="R54" s="142"/>
    </row>
    <row r="55" spans="1:18">
      <c r="R55" s="142"/>
    </row>
    <row r="56" spans="1:18">
      <c r="R56" s="142"/>
    </row>
    <row r="57" spans="1:18">
      <c r="R57" s="142"/>
    </row>
    <row r="58" spans="1:18">
      <c r="R58" s="142"/>
    </row>
    <row r="59" spans="1:18">
      <c r="R59" s="142"/>
    </row>
    <row r="60" spans="1:18">
      <c r="R60" s="142"/>
    </row>
    <row r="61" spans="1:18">
      <c r="R61" s="142"/>
    </row>
    <row r="62" spans="1:18">
      <c r="R62" s="142"/>
    </row>
    <row r="63" spans="1:18">
      <c r="R63" s="142"/>
    </row>
    <row r="64" spans="1:18">
      <c r="R64" s="142"/>
    </row>
    <row r="65" spans="18:18">
      <c r="R65" s="142"/>
    </row>
    <row r="66" spans="18:18">
      <c r="R66" s="142"/>
    </row>
    <row r="67" spans="18:18">
      <c r="R67" s="142"/>
    </row>
    <row r="68" spans="18:18">
      <c r="R68" s="142"/>
    </row>
    <row r="69" spans="18:18">
      <c r="R69" s="142"/>
    </row>
    <row r="70" spans="18:18">
      <c r="R70" s="142"/>
    </row>
    <row r="71" spans="18:18">
      <c r="R71" s="142"/>
    </row>
    <row r="72" spans="18:18">
      <c r="R72" s="142"/>
    </row>
    <row r="73" spans="18:18">
      <c r="R73" s="142"/>
    </row>
    <row r="74" spans="18:18">
      <c r="R74" s="142"/>
    </row>
    <row r="75" spans="18:18">
      <c r="R75" s="142"/>
    </row>
    <row r="76" spans="18:18">
      <c r="R76" s="142"/>
    </row>
    <row r="77" spans="18:18">
      <c r="R77" s="142"/>
    </row>
    <row r="78" spans="18:18">
      <c r="R78" s="142"/>
    </row>
    <row r="79" spans="18:18">
      <c r="R79" s="142"/>
    </row>
    <row r="80" spans="18:18">
      <c r="R80" s="142"/>
    </row>
    <row r="81" spans="18:18">
      <c r="R81" s="142"/>
    </row>
    <row r="82" spans="18:18">
      <c r="R82" s="142"/>
    </row>
    <row r="83" spans="18:18">
      <c r="R83" s="142"/>
    </row>
    <row r="84" spans="18:18">
      <c r="R84" s="142"/>
    </row>
    <row r="85" spans="18:18">
      <c r="R85" s="142"/>
    </row>
    <row r="86" spans="18:18">
      <c r="R86" s="142"/>
    </row>
    <row r="87" spans="18:18">
      <c r="R87" s="142"/>
    </row>
    <row r="88" spans="18:18">
      <c r="R88" s="142"/>
    </row>
    <row r="89" spans="18:18">
      <c r="R89" s="142"/>
    </row>
    <row r="90" spans="18:18">
      <c r="R90" s="142"/>
    </row>
    <row r="91" spans="18:18">
      <c r="R91" s="142"/>
    </row>
    <row r="92" spans="18:18">
      <c r="R92" s="142"/>
    </row>
    <row r="93" spans="18:18">
      <c r="R93" s="142"/>
    </row>
  </sheetData>
  <sheetProtection formatCells="0" formatColumns="0" formatRows="0" insertColumns="0" insertRows="0" insertHyperlinks="0" deleteColumns="0" deleteRows="0" sort="0" autoFilter="0" pivotTables="0"/>
  <mergeCells count="8">
    <mergeCell ref="F49:I49"/>
    <mergeCell ref="K49:O49"/>
    <mergeCell ref="A5:D5"/>
    <mergeCell ref="F5:I5"/>
    <mergeCell ref="K5:O5"/>
    <mergeCell ref="A45:C45"/>
    <mergeCell ref="F48:I48"/>
    <mergeCell ref="K48:O48"/>
  </mergeCells>
  <conditionalFormatting sqref="H7">
    <cfRule type="cellIs" dxfId="257" priority="21" operator="lessThan">
      <formula>0</formula>
    </cfRule>
    <cfRule type="cellIs" dxfId="256" priority="22" operator="greaterThan">
      <formula>0.01</formula>
    </cfRule>
  </conditionalFormatting>
  <conditionalFormatting sqref="H8">
    <cfRule type="cellIs" dxfId="255" priority="17" operator="lessThan">
      <formula>0</formula>
    </cfRule>
    <cfRule type="cellIs" dxfId="254" priority="18" operator="greaterThan">
      <formula>0.01</formula>
    </cfRule>
  </conditionalFormatting>
  <conditionalFormatting sqref="H9:H28 H30:H44">
    <cfRule type="cellIs" dxfId="253" priority="15" operator="lessThan">
      <formula>0</formula>
    </cfRule>
    <cfRule type="cellIs" dxfId="252" priority="16" operator="greaterThan">
      <formula>0.01</formula>
    </cfRule>
  </conditionalFormatting>
  <conditionalFormatting sqref="N7">
    <cfRule type="cellIs" dxfId="251" priority="13" operator="lessThan">
      <formula>0</formula>
    </cfRule>
    <cfRule type="cellIs" dxfId="250" priority="14" operator="greaterThan">
      <formula>0.01</formula>
    </cfRule>
  </conditionalFormatting>
  <conditionalFormatting sqref="N8:N26 N38:N44 N31">
    <cfRule type="cellIs" dxfId="249" priority="11" operator="lessThan">
      <formula>0</formula>
    </cfRule>
    <cfRule type="cellIs" dxfId="248" priority="12" operator="greaterThan">
      <formula>0.01</formula>
    </cfRule>
  </conditionalFormatting>
  <conditionalFormatting sqref="N32">
    <cfRule type="cellIs" dxfId="247" priority="9" operator="lessThan">
      <formula>0</formula>
    </cfRule>
    <cfRule type="cellIs" dxfId="246" priority="10" operator="greaterThan">
      <formula>0.01</formula>
    </cfRule>
  </conditionalFormatting>
  <conditionalFormatting sqref="N27:N30">
    <cfRule type="cellIs" dxfId="245" priority="7" operator="lessThan">
      <formula>0</formula>
    </cfRule>
    <cfRule type="cellIs" dxfId="244" priority="8" operator="greaterThan">
      <formula>0.01</formula>
    </cfRule>
  </conditionalFormatting>
  <conditionalFormatting sqref="N33 N35:N37">
    <cfRule type="cellIs" dxfId="243" priority="5" operator="lessThan">
      <formula>0</formula>
    </cfRule>
    <cfRule type="cellIs" dxfId="242" priority="6" operator="greaterThan">
      <formula>0.01</formula>
    </cfRule>
  </conditionalFormatting>
  <conditionalFormatting sqref="H29">
    <cfRule type="cellIs" dxfId="241" priority="3" operator="lessThan">
      <formula>0</formula>
    </cfRule>
    <cfRule type="cellIs" dxfId="240" priority="4" operator="greaterThan">
      <formula>0.01</formula>
    </cfRule>
  </conditionalFormatting>
  <conditionalFormatting sqref="N34">
    <cfRule type="cellIs" dxfId="239" priority="1" operator="lessThan">
      <formula>0</formula>
    </cfRule>
    <cfRule type="cellIs" dxfId="238" priority="2" operator="greaterThan">
      <formula>0.01</formula>
    </cfRule>
  </conditionalFormatting>
  <dataValidations count="1">
    <dataValidation type="list" allowBlank="1" showInputMessage="1" showErrorMessage="1" sqref="K7:K44" xr:uid="{CFD407DE-987D-4E6A-8962-274266325309}">
      <formula1>"מאשר, מאשר חלקי"</formula1>
    </dataValidation>
  </dataValidation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A29A-CC11-4B5F-9403-364872686EAE}">
  <dimension ref="A1:R64"/>
  <sheetViews>
    <sheetView rightToLeft="1" workbookViewId="0">
      <selection activeCell="I2" sqref="I2"/>
    </sheetView>
  </sheetViews>
  <sheetFormatPr defaultRowHeight="14.25"/>
  <cols>
    <col min="1" max="1" width="31.7109375" style="10" customWidth="1"/>
    <col min="2" max="2" width="9.28515625" style="10" bestFit="1" customWidth="1"/>
    <col min="3" max="3" width="10.28515625" style="10" customWidth="1"/>
    <col min="4" max="4" width="12.5703125" style="10" customWidth="1"/>
    <col min="5" max="6" width="9.140625" style="10"/>
    <col min="7" max="7" width="14.28515625" style="10" customWidth="1"/>
    <col min="8" max="8" width="12.5703125" style="10" customWidth="1"/>
    <col min="9" max="12" width="9.140625" style="10"/>
    <col min="13" max="13" width="14.28515625" style="10" customWidth="1"/>
    <col min="14" max="14" width="12.85546875" style="10" customWidth="1"/>
    <col min="15" max="15" width="9.28515625" style="10" bestFit="1" customWidth="1"/>
    <col min="16" max="16384" width="9.140625" style="10"/>
  </cols>
  <sheetData>
    <row r="1" spans="1:18" ht="28.5" thickBot="1">
      <c r="A1" s="91" t="s">
        <v>113</v>
      </c>
    </row>
    <row r="2" spans="1:18" s="78" customFormat="1" ht="18.75" thickBot="1">
      <c r="A2" s="42" t="s">
        <v>31</v>
      </c>
      <c r="B2" s="42"/>
      <c r="C2" s="4"/>
      <c r="D2" s="42"/>
      <c r="E2" s="42"/>
      <c r="F2" s="42"/>
      <c r="G2" s="42"/>
      <c r="H2" s="8" t="s">
        <v>61</v>
      </c>
      <c r="I2" s="4"/>
      <c r="J2" s="42"/>
      <c r="K2" s="42"/>
      <c r="L2" s="42"/>
      <c r="M2" s="42"/>
      <c r="N2" s="8" t="s">
        <v>62</v>
      </c>
      <c r="O2" s="9"/>
    </row>
    <row r="3" spans="1:18" ht="18">
      <c r="A3" s="14" t="s">
        <v>63</v>
      </c>
      <c r="B3" s="6"/>
      <c r="C3" s="5"/>
      <c r="D3" s="6"/>
      <c r="E3" s="6"/>
      <c r="F3" s="6"/>
      <c r="G3" s="6"/>
      <c r="H3" s="6"/>
      <c r="I3" s="6"/>
      <c r="J3" s="6"/>
      <c r="K3" s="6"/>
      <c r="L3" s="6"/>
      <c r="M3" s="6"/>
      <c r="N3" s="6"/>
      <c r="O3" s="6"/>
    </row>
    <row r="4" spans="1:18" ht="18.75" thickBot="1">
      <c r="A4" s="14" t="s">
        <v>114</v>
      </c>
      <c r="B4" s="6"/>
      <c r="C4" s="5"/>
      <c r="D4" s="6"/>
      <c r="E4" s="6"/>
      <c r="F4" s="6"/>
      <c r="G4" s="6"/>
      <c r="H4" s="6"/>
      <c r="I4" s="6"/>
      <c r="J4" s="6"/>
      <c r="K4" s="6"/>
      <c r="L4" s="6"/>
      <c r="M4" s="6"/>
      <c r="N4" s="6"/>
      <c r="O4" s="6"/>
    </row>
    <row r="5" spans="1:18" ht="27.75">
      <c r="A5" s="213" t="s">
        <v>65</v>
      </c>
      <c r="B5" s="214"/>
      <c r="C5" s="214"/>
      <c r="D5" s="215"/>
      <c r="E5" s="16"/>
      <c r="F5" s="216" t="s">
        <v>66</v>
      </c>
      <c r="G5" s="217"/>
      <c r="H5" s="217"/>
      <c r="I5" s="218"/>
      <c r="J5" s="16"/>
      <c r="K5" s="216" t="s">
        <v>67</v>
      </c>
      <c r="L5" s="217"/>
      <c r="M5" s="217"/>
      <c r="N5" s="217"/>
      <c r="O5" s="218"/>
    </row>
    <row r="6" spans="1:18" ht="78.75">
      <c r="A6" s="46" t="s">
        <v>68</v>
      </c>
      <c r="B6" s="17" t="s">
        <v>36</v>
      </c>
      <c r="C6" s="17" t="s">
        <v>37</v>
      </c>
      <c r="D6" s="18" t="s">
        <v>38</v>
      </c>
      <c r="F6" s="19" t="s">
        <v>69</v>
      </c>
      <c r="G6" s="20" t="s">
        <v>40</v>
      </c>
      <c r="H6" s="21" t="s">
        <v>41</v>
      </c>
      <c r="I6" s="18" t="s">
        <v>42</v>
      </c>
      <c r="J6" s="22"/>
      <c r="K6" s="19" t="s">
        <v>43</v>
      </c>
      <c r="L6" s="20" t="s">
        <v>70</v>
      </c>
      <c r="M6" s="20" t="s">
        <v>71</v>
      </c>
      <c r="N6" s="17" t="s">
        <v>41</v>
      </c>
      <c r="O6" s="18" t="s">
        <v>46</v>
      </c>
    </row>
    <row r="7" spans="1:18" ht="18">
      <c r="A7" s="143" t="s">
        <v>73</v>
      </c>
      <c r="B7" s="24">
        <v>2</v>
      </c>
      <c r="C7" s="25">
        <v>500</v>
      </c>
      <c r="D7" s="72">
        <f>C7*B7</f>
        <v>1000</v>
      </c>
      <c r="E7" s="6"/>
      <c r="F7" s="26"/>
      <c r="G7" s="153">
        <f t="shared" ref="G7" si="0">F7*C7</f>
        <v>0</v>
      </c>
      <c r="H7" s="27" t="str">
        <f t="shared" ref="H7:H59" si="1">IF(G7=0,"",IF(OR(G7-$D7&gt;0,G7-$D7&lt;0), (G7-$D7)/$D7, ""))</f>
        <v/>
      </c>
      <c r="I7" s="28"/>
      <c r="J7" s="6"/>
      <c r="K7" s="29"/>
      <c r="L7" s="30"/>
      <c r="M7" s="153">
        <f t="shared" ref="M7:M16" si="2">IFERROR(L7*C7,"")</f>
        <v>0</v>
      </c>
      <c r="N7" s="27" t="str">
        <f>IFERROR(IF(M7=0,"",IF(OR(M7-$D7&gt;0,M7-$D7&lt;0), (M7-$D7)/$D7, "")),"")</f>
        <v/>
      </c>
      <c r="O7" s="28"/>
    </row>
    <row r="8" spans="1:18" customFormat="1" ht="18">
      <c r="A8" s="144" t="s">
        <v>72</v>
      </c>
      <c r="B8" s="24">
        <v>3</v>
      </c>
      <c r="C8" s="25">
        <v>300</v>
      </c>
      <c r="D8" s="72">
        <f t="shared" ref="D8" si="3">C8*B8</f>
        <v>900</v>
      </c>
      <c r="E8" s="6"/>
      <c r="F8" s="26"/>
      <c r="G8" s="153">
        <f t="shared" ref="G8:G50" si="4">F8*C8</f>
        <v>0</v>
      </c>
      <c r="H8" s="150" t="str">
        <f t="shared" si="1"/>
        <v/>
      </c>
      <c r="I8" s="28"/>
      <c r="J8" s="6"/>
      <c r="K8" s="29"/>
      <c r="L8" s="30"/>
      <c r="M8" s="153">
        <f t="shared" si="2"/>
        <v>0</v>
      </c>
      <c r="N8" s="27" t="str">
        <f t="shared" ref="N8:N59" si="5">IFERROR(IF(M8=0,"",IF(OR(M8-$D8&gt;0,M8-$D8&lt;0), (M8-$D8)/$D8, "")),"")</f>
        <v/>
      </c>
      <c r="O8" s="28"/>
      <c r="P8" s="10"/>
      <c r="R8" s="142"/>
    </row>
    <row r="9" spans="1:18" customFormat="1" ht="18">
      <c r="A9" s="144" t="s">
        <v>74</v>
      </c>
      <c r="B9" s="24">
        <v>1</v>
      </c>
      <c r="C9" s="25">
        <v>800</v>
      </c>
      <c r="D9" s="72">
        <f>C9*B9</f>
        <v>800</v>
      </c>
      <c r="E9" s="6"/>
      <c r="F9" s="26"/>
      <c r="G9" s="153">
        <f t="shared" ref="G9:G11" si="6">F9*C9</f>
        <v>0</v>
      </c>
      <c r="H9" s="150" t="str">
        <f t="shared" si="1"/>
        <v/>
      </c>
      <c r="I9" s="28"/>
      <c r="J9" s="6"/>
      <c r="K9" s="29"/>
      <c r="L9" s="30"/>
      <c r="M9" s="153">
        <f t="shared" si="2"/>
        <v>0</v>
      </c>
      <c r="N9" s="27" t="str">
        <f t="shared" si="5"/>
        <v/>
      </c>
      <c r="O9" s="28"/>
      <c r="P9" s="10"/>
      <c r="R9" s="142"/>
    </row>
    <row r="10" spans="1:18" customFormat="1" ht="18">
      <c r="A10" s="144" t="s">
        <v>75</v>
      </c>
      <c r="B10" s="24">
        <v>1</v>
      </c>
      <c r="C10" s="25">
        <v>500</v>
      </c>
      <c r="D10" s="72">
        <f t="shared" ref="D10:D11" si="7">C10*B10</f>
        <v>500</v>
      </c>
      <c r="E10" s="6"/>
      <c r="F10" s="26"/>
      <c r="G10" s="153">
        <f t="shared" si="6"/>
        <v>0</v>
      </c>
      <c r="H10" s="150" t="str">
        <f t="shared" si="1"/>
        <v/>
      </c>
      <c r="I10" s="28"/>
      <c r="J10" s="6"/>
      <c r="K10" s="29"/>
      <c r="L10" s="30"/>
      <c r="M10" s="153">
        <f t="shared" si="2"/>
        <v>0</v>
      </c>
      <c r="N10" s="27" t="str">
        <f t="shared" si="5"/>
        <v/>
      </c>
      <c r="O10" s="28"/>
      <c r="P10" s="10"/>
      <c r="R10" s="142"/>
    </row>
    <row r="11" spans="1:18" customFormat="1" ht="36">
      <c r="A11" s="189" t="s">
        <v>76</v>
      </c>
      <c r="B11" s="24">
        <v>1</v>
      </c>
      <c r="C11" s="25">
        <v>900</v>
      </c>
      <c r="D11" s="72">
        <f t="shared" si="7"/>
        <v>900</v>
      </c>
      <c r="E11" s="6"/>
      <c r="F11" s="26"/>
      <c r="G11" s="153">
        <f t="shared" si="6"/>
        <v>0</v>
      </c>
      <c r="H11" s="27" t="str">
        <f t="shared" si="1"/>
        <v/>
      </c>
      <c r="I11" s="28"/>
      <c r="J11" s="6"/>
      <c r="K11" s="29"/>
      <c r="L11" s="30"/>
      <c r="M11" s="153">
        <f t="shared" si="2"/>
        <v>0</v>
      </c>
      <c r="N11" s="27" t="str">
        <f>IFERROR(IF(M11=0,"",IF(OR(M11-$D11&gt;0,M11-$D11&lt;0), (M11-$D11)/$D11, "")),"")</f>
        <v/>
      </c>
      <c r="O11" s="28"/>
      <c r="P11" s="10"/>
      <c r="R11" s="142"/>
    </row>
    <row r="12" spans="1:18" ht="18">
      <c r="A12" s="143" t="s">
        <v>115</v>
      </c>
      <c r="B12" s="24">
        <v>1</v>
      </c>
      <c r="C12" s="25">
        <v>2500</v>
      </c>
      <c r="D12" s="72">
        <f t="shared" ref="D12:D50" si="8">C12*B12</f>
        <v>2500</v>
      </c>
      <c r="E12" s="6"/>
      <c r="F12" s="26"/>
      <c r="G12" s="153">
        <f t="shared" si="4"/>
        <v>0</v>
      </c>
      <c r="H12" s="150" t="str">
        <f t="shared" si="1"/>
        <v/>
      </c>
      <c r="I12" s="28"/>
      <c r="J12" s="6"/>
      <c r="K12" s="29"/>
      <c r="L12" s="30"/>
      <c r="M12" s="153">
        <f t="shared" si="2"/>
        <v>0</v>
      </c>
      <c r="N12" s="27" t="str">
        <f t="shared" si="5"/>
        <v/>
      </c>
      <c r="O12" s="28"/>
    </row>
    <row r="13" spans="1:18" customFormat="1" ht="18">
      <c r="A13" s="144" t="s">
        <v>92</v>
      </c>
      <c r="B13" s="24">
        <v>1</v>
      </c>
      <c r="C13" s="25">
        <v>1800</v>
      </c>
      <c r="D13" s="72">
        <v>1800</v>
      </c>
      <c r="E13" s="6"/>
      <c r="F13" s="26"/>
      <c r="G13" s="153">
        <f t="shared" si="4"/>
        <v>0</v>
      </c>
      <c r="H13" s="150"/>
      <c r="I13" s="28"/>
      <c r="J13" s="6"/>
      <c r="K13" s="29"/>
      <c r="L13" s="30"/>
      <c r="M13" s="153">
        <f t="shared" si="2"/>
        <v>0</v>
      </c>
      <c r="N13" s="150"/>
      <c r="O13" s="28"/>
      <c r="P13" s="10"/>
      <c r="R13" s="142"/>
    </row>
    <row r="14" spans="1:18" customFormat="1" ht="18">
      <c r="A14" s="144" t="s">
        <v>81</v>
      </c>
      <c r="B14" s="24">
        <v>1</v>
      </c>
      <c r="C14" s="25">
        <v>2500</v>
      </c>
      <c r="D14" s="72">
        <f t="shared" si="8"/>
        <v>2500</v>
      </c>
      <c r="E14" s="6"/>
      <c r="F14" s="26"/>
      <c r="G14" s="153">
        <f t="shared" si="4"/>
        <v>0</v>
      </c>
      <c r="H14" s="27" t="str">
        <f t="shared" si="1"/>
        <v/>
      </c>
      <c r="I14" s="28"/>
      <c r="J14" s="6"/>
      <c r="K14" s="29"/>
      <c r="L14" s="30"/>
      <c r="M14" s="153">
        <f t="shared" si="2"/>
        <v>0</v>
      </c>
      <c r="N14" s="27" t="str">
        <f t="shared" ref="N14" si="9">IF(M14=0,"",IF(OR(M14-$D14&gt;0,M14-$D14&lt;0), (M14-$D14)/$D14, ""))</f>
        <v/>
      </c>
      <c r="O14" s="28"/>
      <c r="P14" s="10"/>
      <c r="R14" s="142"/>
    </row>
    <row r="15" spans="1:18" customFormat="1" ht="18">
      <c r="A15" s="144" t="s">
        <v>82</v>
      </c>
      <c r="B15" s="24">
        <v>1</v>
      </c>
      <c r="C15" s="25">
        <v>1000</v>
      </c>
      <c r="D15" s="72">
        <f t="shared" si="8"/>
        <v>1000</v>
      </c>
      <c r="E15" s="6"/>
      <c r="F15" s="26"/>
      <c r="G15" s="153">
        <f t="shared" si="4"/>
        <v>0</v>
      </c>
      <c r="H15" s="27" t="str">
        <f t="shared" si="1"/>
        <v/>
      </c>
      <c r="I15" s="28"/>
      <c r="J15" s="6"/>
      <c r="K15" s="29"/>
      <c r="L15" s="30"/>
      <c r="M15" s="153">
        <f t="shared" si="2"/>
        <v>0</v>
      </c>
      <c r="N15" s="27" t="str">
        <f t="shared" ref="N15:N16" si="10">IF(M15=0,"",IF(OR(M15-$D15&gt;0,M15-$D15&lt;0), (M15-$D15)/$D15, ""))</f>
        <v/>
      </c>
      <c r="O15" s="28"/>
      <c r="P15" s="10"/>
      <c r="R15" s="142"/>
    </row>
    <row r="16" spans="1:18" ht="18" customHeight="1">
      <c r="A16" s="145" t="s">
        <v>80</v>
      </c>
      <c r="B16" s="24">
        <v>1</v>
      </c>
      <c r="C16" s="25">
        <v>1000</v>
      </c>
      <c r="D16" s="72">
        <f t="shared" si="8"/>
        <v>1000</v>
      </c>
      <c r="E16" s="6"/>
      <c r="F16" s="26"/>
      <c r="G16" s="153">
        <f t="shared" si="4"/>
        <v>0</v>
      </c>
      <c r="H16" s="27" t="str">
        <f t="shared" si="1"/>
        <v/>
      </c>
      <c r="I16" s="28"/>
      <c r="J16" s="6"/>
      <c r="K16" s="29"/>
      <c r="L16" s="30"/>
      <c r="M16" s="153">
        <f t="shared" si="2"/>
        <v>0</v>
      </c>
      <c r="N16" s="27" t="str">
        <f t="shared" si="10"/>
        <v/>
      </c>
      <c r="O16" s="28"/>
    </row>
    <row r="17" spans="1:18" ht="18">
      <c r="A17" s="143" t="s">
        <v>116</v>
      </c>
      <c r="B17" s="24">
        <v>1</v>
      </c>
      <c r="C17" s="25">
        <v>200</v>
      </c>
      <c r="D17" s="72">
        <f t="shared" si="8"/>
        <v>200</v>
      </c>
      <c r="E17" s="6"/>
      <c r="F17" s="26"/>
      <c r="G17" s="153">
        <f t="shared" si="4"/>
        <v>0</v>
      </c>
      <c r="H17" s="150" t="str">
        <f t="shared" si="1"/>
        <v/>
      </c>
      <c r="I17" s="28"/>
      <c r="J17" s="6"/>
      <c r="K17" s="29"/>
      <c r="L17" s="30"/>
      <c r="M17" s="153">
        <f t="shared" ref="M17:M59" si="11">IFERROR(L17*C17,"")</f>
        <v>0</v>
      </c>
      <c r="N17" s="27" t="str">
        <f t="shared" si="5"/>
        <v/>
      </c>
      <c r="O17" s="28"/>
    </row>
    <row r="18" spans="1:18" ht="18">
      <c r="A18" s="143" t="s">
        <v>117</v>
      </c>
      <c r="B18" s="24">
        <v>1</v>
      </c>
      <c r="C18" s="25">
        <v>2000</v>
      </c>
      <c r="D18" s="72">
        <f t="shared" si="8"/>
        <v>2000</v>
      </c>
      <c r="E18" s="6"/>
      <c r="F18" s="26"/>
      <c r="G18" s="153">
        <f t="shared" si="4"/>
        <v>0</v>
      </c>
      <c r="H18" s="150" t="str">
        <f t="shared" si="1"/>
        <v/>
      </c>
      <c r="I18" s="28"/>
      <c r="J18" s="6"/>
      <c r="K18" s="29"/>
      <c r="L18" s="30"/>
      <c r="M18" s="153">
        <f t="shared" si="11"/>
        <v>0</v>
      </c>
      <c r="N18" s="27" t="str">
        <f t="shared" si="5"/>
        <v/>
      </c>
      <c r="O18" s="28"/>
    </row>
    <row r="19" spans="1:18" ht="18.75" customHeight="1">
      <c r="A19" s="145" t="s">
        <v>94</v>
      </c>
      <c r="B19" s="24">
        <v>1</v>
      </c>
      <c r="C19" s="25">
        <v>2800</v>
      </c>
      <c r="D19" s="72">
        <f t="shared" si="8"/>
        <v>2800</v>
      </c>
      <c r="E19" s="6"/>
      <c r="F19" s="26"/>
      <c r="G19" s="153">
        <f t="shared" si="4"/>
        <v>0</v>
      </c>
      <c r="H19" s="150" t="str">
        <f t="shared" si="1"/>
        <v/>
      </c>
      <c r="I19" s="28"/>
      <c r="J19" s="6"/>
      <c r="K19" s="29"/>
      <c r="L19" s="30"/>
      <c r="M19" s="153">
        <f t="shared" si="11"/>
        <v>0</v>
      </c>
      <c r="N19" s="27" t="str">
        <f t="shared" si="5"/>
        <v/>
      </c>
      <c r="O19" s="28"/>
    </row>
    <row r="20" spans="1:18" ht="18" customHeight="1">
      <c r="A20" s="144" t="s">
        <v>90</v>
      </c>
      <c r="B20" s="24">
        <v>1</v>
      </c>
      <c r="C20" s="25">
        <v>300</v>
      </c>
      <c r="D20" s="72">
        <f t="shared" si="8"/>
        <v>300</v>
      </c>
      <c r="E20" s="6"/>
      <c r="F20" s="26"/>
      <c r="G20" s="153">
        <f t="shared" si="4"/>
        <v>0</v>
      </c>
      <c r="H20" s="150"/>
      <c r="I20" s="28"/>
      <c r="J20" s="6"/>
      <c r="K20" s="29"/>
      <c r="L20" s="30"/>
      <c r="M20" s="153">
        <f t="shared" si="11"/>
        <v>0</v>
      </c>
      <c r="N20" s="150"/>
      <c r="O20" s="28"/>
    </row>
    <row r="21" spans="1:18" ht="17.25" customHeight="1">
      <c r="A21" s="145" t="s">
        <v>118</v>
      </c>
      <c r="B21" s="24">
        <v>1</v>
      </c>
      <c r="C21" s="25">
        <v>300</v>
      </c>
      <c r="D21" s="72">
        <f t="shared" si="8"/>
        <v>300</v>
      </c>
      <c r="E21" s="6"/>
      <c r="F21" s="26"/>
      <c r="G21" s="153">
        <f t="shared" si="4"/>
        <v>0</v>
      </c>
      <c r="H21" s="150" t="str">
        <f t="shared" si="1"/>
        <v/>
      </c>
      <c r="I21" s="28"/>
      <c r="J21" s="6"/>
      <c r="K21" s="29"/>
      <c r="L21" s="30"/>
      <c r="M21" s="153">
        <f t="shared" si="11"/>
        <v>0</v>
      </c>
      <c r="N21" s="27" t="str">
        <f t="shared" si="5"/>
        <v/>
      </c>
      <c r="O21" s="28"/>
    </row>
    <row r="22" spans="1:18" ht="16.5" customHeight="1">
      <c r="A22" s="144" t="s">
        <v>91</v>
      </c>
      <c r="B22" s="24">
        <v>1</v>
      </c>
      <c r="C22" s="25">
        <v>200</v>
      </c>
      <c r="D22" s="72">
        <f t="shared" si="8"/>
        <v>200</v>
      </c>
      <c r="E22" s="6"/>
      <c r="F22" s="26"/>
      <c r="G22" s="153">
        <f t="shared" si="4"/>
        <v>0</v>
      </c>
      <c r="H22" s="150" t="str">
        <f t="shared" si="1"/>
        <v/>
      </c>
      <c r="I22" s="28"/>
      <c r="J22" s="6"/>
      <c r="K22" s="29"/>
      <c r="L22" s="30"/>
      <c r="M22" s="153">
        <f t="shared" si="11"/>
        <v>0</v>
      </c>
      <c r="N22" s="27" t="str">
        <f t="shared" si="5"/>
        <v/>
      </c>
      <c r="O22" s="28"/>
    </row>
    <row r="23" spans="1:18" ht="16.5" customHeight="1">
      <c r="A23" s="145" t="s">
        <v>86</v>
      </c>
      <c r="B23" s="24">
        <v>1</v>
      </c>
      <c r="C23" s="25">
        <v>1000</v>
      </c>
      <c r="D23" s="72">
        <f t="shared" si="8"/>
        <v>1000</v>
      </c>
      <c r="E23" s="6"/>
      <c r="F23" s="26"/>
      <c r="G23" s="153">
        <f t="shared" si="4"/>
        <v>0</v>
      </c>
      <c r="H23" s="150" t="str">
        <f t="shared" si="1"/>
        <v/>
      </c>
      <c r="I23" s="28"/>
      <c r="J23" s="6"/>
      <c r="K23" s="29"/>
      <c r="L23" s="30"/>
      <c r="M23" s="153">
        <f t="shared" si="11"/>
        <v>0</v>
      </c>
      <c r="N23" s="27" t="str">
        <f t="shared" si="5"/>
        <v/>
      </c>
      <c r="O23" s="28"/>
    </row>
    <row r="24" spans="1:18" ht="18">
      <c r="A24" s="144" t="s">
        <v>89</v>
      </c>
      <c r="B24" s="24">
        <v>1</v>
      </c>
      <c r="C24" s="25">
        <v>210</v>
      </c>
      <c r="D24" s="72">
        <f t="shared" si="8"/>
        <v>210</v>
      </c>
      <c r="E24" s="6"/>
      <c r="F24" s="26"/>
      <c r="G24" s="153">
        <f t="shared" si="4"/>
        <v>0</v>
      </c>
      <c r="H24" s="150" t="str">
        <f t="shared" si="1"/>
        <v/>
      </c>
      <c r="I24" s="28"/>
      <c r="J24" s="6"/>
      <c r="K24" s="29"/>
      <c r="L24" s="30"/>
      <c r="M24" s="153">
        <f t="shared" si="11"/>
        <v>0</v>
      </c>
      <c r="N24" s="27" t="str">
        <f t="shared" si="5"/>
        <v/>
      </c>
      <c r="O24" s="28"/>
    </row>
    <row r="25" spans="1:18" ht="18">
      <c r="A25" s="144" t="s">
        <v>90</v>
      </c>
      <c r="B25" s="24">
        <v>1</v>
      </c>
      <c r="C25" s="25">
        <v>300</v>
      </c>
      <c r="D25" s="72">
        <f t="shared" si="8"/>
        <v>300</v>
      </c>
      <c r="E25" s="6"/>
      <c r="F25" s="26"/>
      <c r="G25" s="153">
        <f t="shared" si="4"/>
        <v>0</v>
      </c>
      <c r="H25" s="150" t="str">
        <f t="shared" si="1"/>
        <v/>
      </c>
      <c r="I25" s="28"/>
      <c r="J25" s="6"/>
      <c r="K25" s="29"/>
      <c r="L25" s="30"/>
      <c r="M25" s="153">
        <f t="shared" si="11"/>
        <v>0</v>
      </c>
      <c r="N25" s="27" t="str">
        <f t="shared" si="5"/>
        <v/>
      </c>
      <c r="O25" s="28"/>
    </row>
    <row r="26" spans="1:18" customFormat="1" ht="93.75" customHeight="1">
      <c r="A26" s="146" t="s">
        <v>119</v>
      </c>
      <c r="B26" s="24">
        <v>1</v>
      </c>
      <c r="C26" s="25">
        <v>3000</v>
      </c>
      <c r="D26" s="72">
        <f>C26*B26</f>
        <v>3000</v>
      </c>
      <c r="E26" s="6"/>
      <c r="F26" s="26"/>
      <c r="G26" s="153">
        <f>F26*C26</f>
        <v>0</v>
      </c>
      <c r="H26" s="150" t="str">
        <f t="shared" si="1"/>
        <v/>
      </c>
      <c r="I26" s="28"/>
      <c r="J26" s="6"/>
      <c r="K26" s="29"/>
      <c r="L26" s="30"/>
      <c r="M26" s="153">
        <f t="shared" si="11"/>
        <v>0</v>
      </c>
      <c r="N26" s="27" t="str">
        <f t="shared" si="5"/>
        <v/>
      </c>
      <c r="O26" s="28"/>
      <c r="P26" s="10"/>
      <c r="R26" s="142"/>
    </row>
    <row r="27" spans="1:18" customFormat="1" ht="36" customHeight="1">
      <c r="A27" s="146" t="s">
        <v>120</v>
      </c>
      <c r="B27" s="24">
        <v>1</v>
      </c>
      <c r="C27" s="25">
        <v>2000</v>
      </c>
      <c r="D27" s="72">
        <f>C27*B27</f>
        <v>2000</v>
      </c>
      <c r="E27" s="6"/>
      <c r="F27" s="26"/>
      <c r="G27" s="153">
        <f>F27*C27</f>
        <v>0</v>
      </c>
      <c r="H27" s="150" t="str">
        <f t="shared" si="1"/>
        <v/>
      </c>
      <c r="I27" s="28"/>
      <c r="J27" s="6"/>
      <c r="K27" s="29"/>
      <c r="L27" s="30"/>
      <c r="M27" s="153">
        <f t="shared" si="11"/>
        <v>0</v>
      </c>
      <c r="N27" s="27" t="str">
        <f t="shared" si="5"/>
        <v/>
      </c>
      <c r="O27" s="28"/>
      <c r="P27" s="10"/>
      <c r="R27" s="142"/>
    </row>
    <row r="28" spans="1:18" customFormat="1" ht="36.75" customHeight="1">
      <c r="A28" s="146" t="s">
        <v>121</v>
      </c>
      <c r="B28" s="24">
        <v>1</v>
      </c>
      <c r="C28" s="25">
        <v>1500</v>
      </c>
      <c r="D28" s="72">
        <f>C28*B28</f>
        <v>1500</v>
      </c>
      <c r="E28" s="6"/>
      <c r="F28" s="26"/>
      <c r="G28" s="153">
        <f>F28*C28</f>
        <v>0</v>
      </c>
      <c r="H28" s="150" t="str">
        <f t="shared" si="1"/>
        <v/>
      </c>
      <c r="I28" s="28"/>
      <c r="J28" s="6"/>
      <c r="K28" s="29"/>
      <c r="L28" s="30"/>
      <c r="M28" s="153">
        <f t="shared" si="11"/>
        <v>0</v>
      </c>
      <c r="N28" s="27" t="str">
        <f t="shared" si="5"/>
        <v/>
      </c>
      <c r="O28" s="28"/>
      <c r="P28" s="10"/>
      <c r="R28" s="142"/>
    </row>
    <row r="29" spans="1:18" ht="25.5" customHeight="1">
      <c r="A29" s="145" t="s">
        <v>122</v>
      </c>
      <c r="B29" s="24">
        <v>1</v>
      </c>
      <c r="C29" s="25">
        <v>2000</v>
      </c>
      <c r="D29" s="72">
        <f t="shared" si="8"/>
        <v>2000</v>
      </c>
      <c r="E29" s="6"/>
      <c r="F29" s="26"/>
      <c r="G29" s="153">
        <f t="shared" si="4"/>
        <v>0</v>
      </c>
      <c r="H29" s="150" t="str">
        <f t="shared" si="1"/>
        <v/>
      </c>
      <c r="I29" s="28"/>
      <c r="J29" s="6"/>
      <c r="K29" s="29"/>
      <c r="L29" s="30"/>
      <c r="M29" s="153">
        <f t="shared" si="11"/>
        <v>0</v>
      </c>
      <c r="N29" s="27" t="str">
        <f t="shared" si="5"/>
        <v/>
      </c>
      <c r="O29" s="28"/>
    </row>
    <row r="30" spans="1:18" ht="32.25" customHeight="1">
      <c r="A30" s="145" t="s">
        <v>123</v>
      </c>
      <c r="B30" s="24">
        <v>1</v>
      </c>
      <c r="C30" s="25">
        <v>3000</v>
      </c>
      <c r="D30" s="72">
        <f t="shared" si="8"/>
        <v>3000</v>
      </c>
      <c r="E30" s="6"/>
      <c r="F30" s="26"/>
      <c r="G30" s="153">
        <f t="shared" si="4"/>
        <v>0</v>
      </c>
      <c r="H30" s="150" t="str">
        <f t="shared" si="1"/>
        <v/>
      </c>
      <c r="I30" s="28"/>
      <c r="J30" s="6"/>
      <c r="K30" s="29"/>
      <c r="L30" s="30"/>
      <c r="M30" s="153">
        <f t="shared" si="11"/>
        <v>0</v>
      </c>
      <c r="N30" s="27" t="str">
        <f t="shared" si="5"/>
        <v/>
      </c>
      <c r="O30" s="28"/>
    </row>
    <row r="31" spans="1:18" ht="36.75" customHeight="1">
      <c r="A31" s="145" t="s">
        <v>124</v>
      </c>
      <c r="B31" s="24">
        <v>1</v>
      </c>
      <c r="C31" s="25">
        <v>3000</v>
      </c>
      <c r="D31" s="72">
        <f t="shared" si="8"/>
        <v>3000</v>
      </c>
      <c r="E31" s="6"/>
      <c r="F31" s="26"/>
      <c r="G31" s="153">
        <f t="shared" si="4"/>
        <v>0</v>
      </c>
      <c r="H31" s="150" t="str">
        <f t="shared" si="1"/>
        <v/>
      </c>
      <c r="I31" s="28"/>
      <c r="J31" s="6"/>
      <c r="K31" s="29"/>
      <c r="L31" s="30"/>
      <c r="M31" s="153">
        <f t="shared" si="11"/>
        <v>0</v>
      </c>
      <c r="N31" s="27" t="str">
        <f t="shared" si="5"/>
        <v/>
      </c>
      <c r="O31" s="28"/>
    </row>
    <row r="32" spans="1:18" ht="57.75" customHeight="1">
      <c r="A32" s="145" t="s">
        <v>125</v>
      </c>
      <c r="B32" s="24">
        <v>1</v>
      </c>
      <c r="C32" s="25">
        <v>1200</v>
      </c>
      <c r="D32" s="72">
        <f t="shared" si="8"/>
        <v>1200</v>
      </c>
      <c r="E32" s="6"/>
      <c r="F32" s="26"/>
      <c r="G32" s="153">
        <f t="shared" si="4"/>
        <v>0</v>
      </c>
      <c r="H32" s="150" t="str">
        <f t="shared" si="1"/>
        <v/>
      </c>
      <c r="I32" s="28"/>
      <c r="J32" s="6"/>
      <c r="K32" s="29"/>
      <c r="L32" s="30"/>
      <c r="M32" s="153">
        <f t="shared" si="11"/>
        <v>0</v>
      </c>
      <c r="N32" s="27" t="str">
        <f t="shared" si="5"/>
        <v/>
      </c>
      <c r="O32" s="28"/>
    </row>
    <row r="33" spans="1:18" ht="41.25" customHeight="1">
      <c r="A33" s="145" t="s">
        <v>126</v>
      </c>
      <c r="B33" s="24">
        <v>1</v>
      </c>
      <c r="C33" s="25">
        <v>1040</v>
      </c>
      <c r="D33" s="72">
        <f t="shared" si="8"/>
        <v>1040</v>
      </c>
      <c r="E33" s="6"/>
      <c r="F33" s="26"/>
      <c r="G33" s="153">
        <f t="shared" si="4"/>
        <v>0</v>
      </c>
      <c r="H33" s="150" t="str">
        <f t="shared" si="1"/>
        <v/>
      </c>
      <c r="I33" s="28"/>
      <c r="J33" s="6"/>
      <c r="K33" s="29"/>
      <c r="L33" s="30"/>
      <c r="M33" s="153">
        <f t="shared" si="11"/>
        <v>0</v>
      </c>
      <c r="N33" s="27" t="str">
        <f t="shared" si="5"/>
        <v/>
      </c>
      <c r="O33" s="28"/>
    </row>
    <row r="34" spans="1:18" ht="41.25" customHeight="1">
      <c r="A34" s="180" t="s">
        <v>127</v>
      </c>
      <c r="B34" s="24">
        <v>1</v>
      </c>
      <c r="C34" s="25">
        <v>1474</v>
      </c>
      <c r="D34" s="72">
        <f t="shared" si="8"/>
        <v>1474</v>
      </c>
      <c r="E34" s="6"/>
      <c r="F34" s="26"/>
      <c r="G34" s="153">
        <f t="shared" si="4"/>
        <v>0</v>
      </c>
      <c r="H34" s="150" t="str">
        <f t="shared" si="1"/>
        <v/>
      </c>
      <c r="I34" s="28"/>
      <c r="J34" s="6"/>
      <c r="K34" s="29"/>
      <c r="L34" s="30"/>
      <c r="M34" s="153">
        <f t="shared" si="11"/>
        <v>0</v>
      </c>
      <c r="N34" s="27" t="str">
        <f t="shared" si="5"/>
        <v/>
      </c>
      <c r="O34" s="28"/>
    </row>
    <row r="35" spans="1:18" ht="18">
      <c r="A35" s="143" t="s">
        <v>128</v>
      </c>
      <c r="B35" s="24">
        <v>1</v>
      </c>
      <c r="C35" s="25">
        <v>1170</v>
      </c>
      <c r="D35" s="72">
        <f t="shared" si="8"/>
        <v>1170</v>
      </c>
      <c r="E35" s="6"/>
      <c r="F35" s="26"/>
      <c r="G35" s="153">
        <f t="shared" si="4"/>
        <v>0</v>
      </c>
      <c r="H35" s="150" t="str">
        <f t="shared" si="1"/>
        <v/>
      </c>
      <c r="I35" s="28"/>
      <c r="J35" s="6"/>
      <c r="K35" s="29"/>
      <c r="L35" s="30"/>
      <c r="M35" s="153">
        <f t="shared" si="11"/>
        <v>0</v>
      </c>
      <c r="N35" s="27" t="str">
        <f t="shared" si="5"/>
        <v/>
      </c>
      <c r="O35" s="28"/>
    </row>
    <row r="36" spans="1:18" ht="38.25" customHeight="1">
      <c r="A36" s="145" t="s">
        <v>129</v>
      </c>
      <c r="B36" s="24">
        <v>1</v>
      </c>
      <c r="C36" s="25">
        <v>8190</v>
      </c>
      <c r="D36" s="72">
        <f t="shared" si="8"/>
        <v>8190</v>
      </c>
      <c r="E36" s="6"/>
      <c r="F36" s="26"/>
      <c r="G36" s="153">
        <f t="shared" si="4"/>
        <v>0</v>
      </c>
      <c r="H36" s="150" t="str">
        <f t="shared" si="1"/>
        <v/>
      </c>
      <c r="I36" s="28"/>
      <c r="J36" s="6"/>
      <c r="K36" s="29"/>
      <c r="L36" s="30"/>
      <c r="M36" s="153">
        <f t="shared" si="11"/>
        <v>0</v>
      </c>
      <c r="N36" s="27" t="str">
        <f t="shared" si="5"/>
        <v/>
      </c>
      <c r="O36" s="28"/>
    </row>
    <row r="37" spans="1:18" ht="62.25" customHeight="1">
      <c r="A37" s="180" t="s">
        <v>130</v>
      </c>
      <c r="B37" s="24">
        <v>1</v>
      </c>
      <c r="C37" s="25">
        <v>5030</v>
      </c>
      <c r="D37" s="72">
        <v>5030</v>
      </c>
      <c r="E37" s="6"/>
      <c r="F37" s="26"/>
      <c r="G37" s="153">
        <f t="shared" si="4"/>
        <v>0</v>
      </c>
      <c r="H37" s="150" t="str">
        <f>IF(G37=0,"",IF(OR(G37-$D37&gt;0,G37-$D37&lt;0), (G37-$D37)/$D37, ""))</f>
        <v/>
      </c>
      <c r="I37" s="28"/>
      <c r="J37" s="6"/>
      <c r="K37" s="29"/>
      <c r="L37" s="30"/>
      <c r="M37" s="153">
        <f t="shared" si="11"/>
        <v>0</v>
      </c>
      <c r="N37" s="27" t="str">
        <f t="shared" si="5"/>
        <v/>
      </c>
      <c r="O37" s="28"/>
    </row>
    <row r="38" spans="1:18" ht="24.75" customHeight="1">
      <c r="A38" s="180" t="s">
        <v>131</v>
      </c>
      <c r="B38" s="24">
        <v>1</v>
      </c>
      <c r="C38" s="25">
        <v>619</v>
      </c>
      <c r="D38" s="72">
        <v>619</v>
      </c>
      <c r="E38" s="6"/>
      <c r="F38" s="26"/>
      <c r="G38" s="153">
        <f t="shared" si="4"/>
        <v>0</v>
      </c>
      <c r="H38" s="150" t="str">
        <f>IF(G38=0,"",IF(OR(G38-$D38&gt;0,G38-$D38&lt;0), (G38-$D38)/$D38, ""))</f>
        <v/>
      </c>
      <c r="I38" s="28"/>
      <c r="J38" s="6"/>
      <c r="K38" s="29"/>
      <c r="L38" s="30"/>
      <c r="M38" s="153">
        <f t="shared" si="11"/>
        <v>0</v>
      </c>
      <c r="N38" s="27" t="str">
        <f t="shared" si="5"/>
        <v/>
      </c>
      <c r="O38" s="28"/>
    </row>
    <row r="39" spans="1:18" ht="24.75" customHeight="1">
      <c r="A39" s="180" t="s">
        <v>132</v>
      </c>
      <c r="B39" s="24">
        <v>1</v>
      </c>
      <c r="C39" s="25">
        <v>9115</v>
      </c>
      <c r="D39" s="190">
        <v>9115</v>
      </c>
      <c r="E39" s="6"/>
      <c r="F39" s="26"/>
      <c r="G39" s="153">
        <f t="shared" si="4"/>
        <v>0</v>
      </c>
      <c r="H39" s="150" t="str">
        <f>IF(G39=0,"",IF(OR(G39-$D39&gt;0,G39-$D39&lt;0), (G39-$D39)/$D39, ""))</f>
        <v/>
      </c>
      <c r="I39" s="28"/>
      <c r="J39" s="6"/>
      <c r="K39" s="29"/>
      <c r="L39" s="30"/>
      <c r="M39" s="153">
        <f t="shared" si="11"/>
        <v>0</v>
      </c>
      <c r="N39" s="27" t="str">
        <f t="shared" si="5"/>
        <v/>
      </c>
      <c r="O39" s="28"/>
    </row>
    <row r="40" spans="1:18" ht="24.75" customHeight="1">
      <c r="A40" s="146" t="s">
        <v>96</v>
      </c>
      <c r="B40" s="24">
        <v>1</v>
      </c>
      <c r="C40" s="25">
        <v>9360</v>
      </c>
      <c r="D40" s="72">
        <f t="shared" ref="D40" si="12">C40*B40</f>
        <v>9360</v>
      </c>
      <c r="E40" s="6"/>
      <c r="F40" s="26"/>
      <c r="G40" s="153">
        <f t="shared" ref="G40" si="13">F40*C40</f>
        <v>0</v>
      </c>
      <c r="H40" s="150" t="str">
        <f>IF(G40=0,"",IF(OR(G40-$D40&gt;0,G40-$D40&lt;0), (G40-$D40)/$D40, ""))</f>
        <v/>
      </c>
      <c r="I40" s="28"/>
      <c r="J40" s="6"/>
      <c r="K40" s="29"/>
      <c r="L40" s="30"/>
      <c r="M40" s="153">
        <f t="shared" ref="M40" si="14">IFERROR(L40*C40,"")</f>
        <v>0</v>
      </c>
      <c r="N40" s="27" t="str">
        <f t="shared" ref="N40" si="15">IFERROR(IF(M40=0,"",IF(OR(M40-$D40&gt;0,M40-$D40&lt;0), (M40-$D40)/$D40, "")),"")</f>
        <v/>
      </c>
      <c r="O40" s="28"/>
    </row>
    <row r="41" spans="1:18" ht="18.75" customHeight="1">
      <c r="A41" s="145" t="s">
        <v>133</v>
      </c>
      <c r="B41" s="24">
        <v>1</v>
      </c>
      <c r="C41" s="25">
        <v>3000</v>
      </c>
      <c r="D41" s="72">
        <f t="shared" si="8"/>
        <v>3000</v>
      </c>
      <c r="E41" s="6"/>
      <c r="F41" s="26"/>
      <c r="G41" s="153">
        <f t="shared" si="4"/>
        <v>0</v>
      </c>
      <c r="H41" s="150" t="str">
        <f t="shared" si="1"/>
        <v/>
      </c>
      <c r="I41" s="28"/>
      <c r="J41" s="6"/>
      <c r="K41" s="29"/>
      <c r="L41" s="30"/>
      <c r="M41" s="153">
        <f t="shared" si="11"/>
        <v>0</v>
      </c>
      <c r="N41" s="27" t="str">
        <f t="shared" si="5"/>
        <v/>
      </c>
      <c r="O41" s="28"/>
    </row>
    <row r="42" spans="1:18" ht="51.75" customHeight="1">
      <c r="A42" s="145" t="s">
        <v>134</v>
      </c>
      <c r="B42" s="24">
        <v>1</v>
      </c>
      <c r="C42" s="25">
        <v>3800</v>
      </c>
      <c r="D42" s="72">
        <f t="shared" si="8"/>
        <v>3800</v>
      </c>
      <c r="E42" s="6"/>
      <c r="F42" s="26"/>
      <c r="G42" s="153">
        <f t="shared" si="4"/>
        <v>0</v>
      </c>
      <c r="H42" s="150" t="str">
        <f t="shared" si="1"/>
        <v/>
      </c>
      <c r="I42" s="28"/>
      <c r="J42" s="6"/>
      <c r="K42" s="29"/>
      <c r="L42" s="30"/>
      <c r="M42" s="153">
        <f t="shared" si="11"/>
        <v>0</v>
      </c>
      <c r="N42" s="27" t="str">
        <f t="shared" si="5"/>
        <v/>
      </c>
      <c r="O42" s="28"/>
    </row>
    <row r="43" spans="1:18" ht="42" customHeight="1">
      <c r="A43" s="191" t="s">
        <v>135</v>
      </c>
      <c r="B43" s="24">
        <v>1</v>
      </c>
      <c r="C43" s="25">
        <v>2800</v>
      </c>
      <c r="D43" s="72">
        <f t="shared" si="8"/>
        <v>2800</v>
      </c>
      <c r="E43" s="6"/>
      <c r="F43" s="26"/>
      <c r="G43" s="153">
        <f t="shared" si="4"/>
        <v>0</v>
      </c>
      <c r="H43" s="150" t="str">
        <f t="shared" si="1"/>
        <v/>
      </c>
      <c r="I43" s="28"/>
      <c r="J43" s="6"/>
      <c r="K43" s="29"/>
      <c r="L43" s="30"/>
      <c r="M43" s="153">
        <f t="shared" si="11"/>
        <v>0</v>
      </c>
      <c r="N43" s="27" t="str">
        <f t="shared" si="5"/>
        <v/>
      </c>
      <c r="O43" s="28"/>
    </row>
    <row r="44" spans="1:18" ht="19.5" customHeight="1">
      <c r="A44" s="191" t="s">
        <v>136</v>
      </c>
      <c r="B44" s="24">
        <v>1</v>
      </c>
      <c r="C44" s="25">
        <v>150</v>
      </c>
      <c r="D44" s="72">
        <f t="shared" si="8"/>
        <v>150</v>
      </c>
      <c r="E44" s="6"/>
      <c r="F44" s="26"/>
      <c r="G44" s="153">
        <f t="shared" si="4"/>
        <v>0</v>
      </c>
      <c r="H44" s="150" t="str">
        <f t="shared" si="1"/>
        <v/>
      </c>
      <c r="I44" s="28"/>
      <c r="J44" s="6"/>
      <c r="K44" s="29"/>
      <c r="L44" s="30"/>
      <c r="M44" s="153">
        <f t="shared" si="11"/>
        <v>0</v>
      </c>
      <c r="N44" s="27" t="str">
        <f t="shared" si="5"/>
        <v/>
      </c>
      <c r="O44" s="28"/>
    </row>
    <row r="45" spans="1:18" ht="19.5" customHeight="1">
      <c r="A45" s="191" t="s">
        <v>137</v>
      </c>
      <c r="B45" s="24">
        <v>1</v>
      </c>
      <c r="C45" s="25">
        <v>2500</v>
      </c>
      <c r="D45" s="72">
        <f t="shared" si="8"/>
        <v>2500</v>
      </c>
      <c r="E45" s="6"/>
      <c r="F45" s="26"/>
      <c r="G45" s="153">
        <f t="shared" si="4"/>
        <v>0</v>
      </c>
      <c r="H45" s="150" t="str">
        <f t="shared" si="1"/>
        <v/>
      </c>
      <c r="I45" s="28"/>
      <c r="J45" s="6"/>
      <c r="K45" s="29"/>
      <c r="L45" s="30"/>
      <c r="M45" s="153">
        <f t="shared" si="11"/>
        <v>0</v>
      </c>
      <c r="N45" s="27" t="str">
        <f t="shared" si="5"/>
        <v/>
      </c>
      <c r="O45" s="28"/>
    </row>
    <row r="46" spans="1:18" ht="48.75" customHeight="1">
      <c r="A46" s="191" t="s">
        <v>138</v>
      </c>
      <c r="B46" s="24">
        <v>1</v>
      </c>
      <c r="C46" s="25">
        <v>4000</v>
      </c>
      <c r="D46" s="72">
        <f t="shared" si="8"/>
        <v>4000</v>
      </c>
      <c r="E46" s="6"/>
      <c r="F46" s="26"/>
      <c r="G46" s="153">
        <f t="shared" si="4"/>
        <v>0</v>
      </c>
      <c r="H46" s="150" t="str">
        <f t="shared" si="1"/>
        <v/>
      </c>
      <c r="I46" s="28"/>
      <c r="J46" s="6"/>
      <c r="K46" s="29"/>
      <c r="L46" s="30"/>
      <c r="M46" s="153">
        <f t="shared" si="11"/>
        <v>0</v>
      </c>
      <c r="N46" s="27" t="str">
        <f t="shared" si="5"/>
        <v/>
      </c>
      <c r="O46" s="28"/>
    </row>
    <row r="47" spans="1:18" customFormat="1" ht="35.25" customHeight="1">
      <c r="A47" s="145" t="s">
        <v>101</v>
      </c>
      <c r="B47" s="24">
        <v>1</v>
      </c>
      <c r="C47" s="25">
        <v>800</v>
      </c>
      <c r="D47" s="72">
        <f t="shared" si="8"/>
        <v>800</v>
      </c>
      <c r="E47" s="6"/>
      <c r="F47" s="26"/>
      <c r="G47" s="153">
        <f t="shared" si="4"/>
        <v>0</v>
      </c>
      <c r="H47" s="150" t="str">
        <f t="shared" si="1"/>
        <v/>
      </c>
      <c r="I47" s="28"/>
      <c r="J47" s="6"/>
      <c r="K47" s="29"/>
      <c r="L47" s="30"/>
      <c r="M47" s="153">
        <f t="shared" si="11"/>
        <v>0</v>
      </c>
      <c r="N47" s="27" t="str">
        <f t="shared" si="5"/>
        <v/>
      </c>
      <c r="O47" s="28"/>
      <c r="P47" s="10"/>
      <c r="R47" s="142"/>
    </row>
    <row r="48" spans="1:18" customFormat="1" ht="38.25" customHeight="1">
      <c r="A48" s="145" t="s">
        <v>102</v>
      </c>
      <c r="B48" s="24">
        <v>1</v>
      </c>
      <c r="C48" s="25">
        <v>700</v>
      </c>
      <c r="D48" s="72">
        <f t="shared" si="8"/>
        <v>700</v>
      </c>
      <c r="E48" s="6"/>
      <c r="F48" s="26"/>
      <c r="G48" s="153">
        <f t="shared" si="4"/>
        <v>0</v>
      </c>
      <c r="H48" s="150" t="str">
        <f t="shared" si="1"/>
        <v/>
      </c>
      <c r="I48" s="28"/>
      <c r="J48" s="6"/>
      <c r="K48" s="29"/>
      <c r="L48" s="30"/>
      <c r="M48" s="153">
        <f t="shared" si="11"/>
        <v>0</v>
      </c>
      <c r="N48" s="27" t="str">
        <f t="shared" si="5"/>
        <v/>
      </c>
      <c r="O48" s="28"/>
      <c r="P48" s="10"/>
      <c r="R48" s="142"/>
    </row>
    <row r="49" spans="1:18" customFormat="1" ht="19.5" customHeight="1">
      <c r="A49" s="147" t="s">
        <v>103</v>
      </c>
      <c r="B49" s="33">
        <v>2</v>
      </c>
      <c r="C49" s="25">
        <v>370</v>
      </c>
      <c r="D49" s="72">
        <f t="shared" si="8"/>
        <v>740</v>
      </c>
      <c r="E49" s="6"/>
      <c r="F49" s="26"/>
      <c r="G49" s="153">
        <f t="shared" si="4"/>
        <v>0</v>
      </c>
      <c r="H49" s="150" t="str">
        <f t="shared" si="1"/>
        <v/>
      </c>
      <c r="I49" s="28"/>
      <c r="J49" s="6"/>
      <c r="K49" s="29"/>
      <c r="L49" s="30"/>
      <c r="M49" s="153">
        <f t="shared" si="11"/>
        <v>0</v>
      </c>
      <c r="N49" s="27" t="str">
        <f t="shared" si="5"/>
        <v/>
      </c>
      <c r="O49" s="28"/>
      <c r="P49" s="10"/>
      <c r="R49" s="142"/>
    </row>
    <row r="50" spans="1:18" customFormat="1" ht="19.5" customHeight="1">
      <c r="A50" s="147" t="s">
        <v>139</v>
      </c>
      <c r="B50" s="33">
        <v>1</v>
      </c>
      <c r="C50" s="25">
        <v>500</v>
      </c>
      <c r="D50" s="72">
        <f t="shared" si="8"/>
        <v>500</v>
      </c>
      <c r="E50" s="6"/>
      <c r="F50" s="26"/>
      <c r="G50" s="153">
        <f t="shared" si="4"/>
        <v>0</v>
      </c>
      <c r="H50" s="150"/>
      <c r="I50" s="28"/>
      <c r="J50" s="6"/>
      <c r="K50" s="29"/>
      <c r="L50" s="30"/>
      <c r="M50" s="153">
        <f t="shared" si="11"/>
        <v>0</v>
      </c>
      <c r="N50" s="27" t="str">
        <f t="shared" si="5"/>
        <v/>
      </c>
      <c r="O50" s="28"/>
      <c r="P50" s="10"/>
      <c r="R50" s="142"/>
    </row>
    <row r="51" spans="1:18" ht="23.25" customHeight="1">
      <c r="A51" s="147" t="s">
        <v>140</v>
      </c>
      <c r="B51" s="24">
        <v>1</v>
      </c>
      <c r="C51" s="25">
        <v>980</v>
      </c>
      <c r="D51" s="72">
        <f t="shared" ref="D51:D56" si="16">C51*B51</f>
        <v>980</v>
      </c>
      <c r="E51" s="6"/>
      <c r="F51" s="26"/>
      <c r="G51" s="153">
        <f t="shared" ref="G51:G56" si="17">F51*C51</f>
        <v>0</v>
      </c>
      <c r="H51" s="150" t="str">
        <f t="shared" si="1"/>
        <v/>
      </c>
      <c r="I51" s="28"/>
      <c r="J51" s="6"/>
      <c r="K51" s="29"/>
      <c r="L51" s="30"/>
      <c r="M51" s="153">
        <f t="shared" si="11"/>
        <v>0</v>
      </c>
      <c r="N51" s="27" t="str">
        <f t="shared" si="5"/>
        <v/>
      </c>
      <c r="O51" s="28"/>
    </row>
    <row r="52" spans="1:18" ht="23.25" customHeight="1">
      <c r="A52" s="147" t="s">
        <v>106</v>
      </c>
      <c r="B52" s="24">
        <v>3</v>
      </c>
      <c r="C52" s="25">
        <v>150</v>
      </c>
      <c r="D52" s="72">
        <f t="shared" si="16"/>
        <v>450</v>
      </c>
      <c r="E52" s="6"/>
      <c r="F52" s="26"/>
      <c r="G52" s="153">
        <f t="shared" si="17"/>
        <v>0</v>
      </c>
      <c r="H52" s="150" t="str">
        <f t="shared" si="1"/>
        <v/>
      </c>
      <c r="I52" s="28"/>
      <c r="J52" s="6"/>
      <c r="K52" s="29"/>
      <c r="L52" s="30"/>
      <c r="M52" s="153">
        <f t="shared" si="11"/>
        <v>0</v>
      </c>
      <c r="N52" s="27" t="str">
        <f t="shared" si="5"/>
        <v/>
      </c>
      <c r="O52" s="28"/>
    </row>
    <row r="53" spans="1:18" customFormat="1" ht="19.5" customHeight="1">
      <c r="A53" s="147" t="s">
        <v>104</v>
      </c>
      <c r="B53" s="33">
        <v>1</v>
      </c>
      <c r="C53" s="25">
        <v>760</v>
      </c>
      <c r="D53" s="72">
        <f t="shared" si="16"/>
        <v>760</v>
      </c>
      <c r="E53" s="6"/>
      <c r="F53" s="26"/>
      <c r="G53" s="153">
        <f t="shared" si="17"/>
        <v>0</v>
      </c>
      <c r="H53" s="150" t="str">
        <f t="shared" si="1"/>
        <v/>
      </c>
      <c r="I53" s="28"/>
      <c r="J53" s="6"/>
      <c r="K53" s="29"/>
      <c r="L53" s="30"/>
      <c r="M53" s="153">
        <f t="shared" si="11"/>
        <v>0</v>
      </c>
      <c r="N53" s="27" t="str">
        <f t="shared" si="5"/>
        <v/>
      </c>
      <c r="O53" s="28"/>
      <c r="P53" s="10"/>
      <c r="R53" s="142"/>
    </row>
    <row r="54" spans="1:18" customFormat="1" ht="17.25" customHeight="1">
      <c r="A54" s="147" t="s">
        <v>141</v>
      </c>
      <c r="B54" s="33">
        <v>1</v>
      </c>
      <c r="C54" s="25">
        <v>850</v>
      </c>
      <c r="D54" s="72">
        <f t="shared" si="16"/>
        <v>850</v>
      </c>
      <c r="E54" s="6"/>
      <c r="F54" s="26"/>
      <c r="G54" s="153">
        <f t="shared" si="17"/>
        <v>0</v>
      </c>
      <c r="H54" s="150" t="str">
        <f t="shared" si="1"/>
        <v/>
      </c>
      <c r="I54" s="28"/>
      <c r="J54" s="6"/>
      <c r="K54" s="29"/>
      <c r="L54" s="30"/>
      <c r="M54" s="153">
        <f t="shared" si="11"/>
        <v>0</v>
      </c>
      <c r="N54" s="27" t="str">
        <f t="shared" si="5"/>
        <v/>
      </c>
      <c r="O54" s="28"/>
      <c r="P54" s="10"/>
      <c r="R54" s="142"/>
    </row>
    <row r="55" spans="1:18" ht="26.25" customHeight="1">
      <c r="A55" s="145" t="s">
        <v>142</v>
      </c>
      <c r="B55" s="24">
        <v>1</v>
      </c>
      <c r="C55" s="25">
        <v>2100</v>
      </c>
      <c r="D55" s="72">
        <f t="shared" si="16"/>
        <v>2100</v>
      </c>
      <c r="E55" s="6"/>
      <c r="F55" s="26"/>
      <c r="G55" s="153">
        <f t="shared" si="17"/>
        <v>0</v>
      </c>
      <c r="H55" s="150" t="str">
        <f>IF(G55=0,"",IF(OR(G55-$D55&gt;0,G55-$D55&lt;0), (G55-$D55)/$D55, ""))</f>
        <v/>
      </c>
      <c r="I55" s="28"/>
      <c r="J55" s="6"/>
      <c r="K55" s="29"/>
      <c r="L55" s="30"/>
      <c r="M55" s="153">
        <f t="shared" si="11"/>
        <v>0</v>
      </c>
      <c r="N55" s="27" t="str">
        <f>IFERROR(IF(M55=0,"",IF(OR(M55-$D55&gt;0,M55-$D55&lt;0), (M55-$D55)/$D55, "")),"")</f>
        <v/>
      </c>
      <c r="O55" s="28"/>
    </row>
    <row r="56" spans="1:18" ht="17.25" customHeight="1">
      <c r="A56" s="145" t="s">
        <v>143</v>
      </c>
      <c r="B56" s="24">
        <v>1</v>
      </c>
      <c r="C56" s="25">
        <v>5000</v>
      </c>
      <c r="D56" s="72">
        <f t="shared" si="16"/>
        <v>5000</v>
      </c>
      <c r="E56" s="6"/>
      <c r="F56" s="26"/>
      <c r="G56" s="153">
        <f t="shared" si="17"/>
        <v>0</v>
      </c>
      <c r="H56" s="150" t="str">
        <f t="shared" si="1"/>
        <v/>
      </c>
      <c r="I56" s="28"/>
      <c r="J56" s="6"/>
      <c r="K56" s="29"/>
      <c r="L56" s="30"/>
      <c r="M56" s="153">
        <f t="shared" si="11"/>
        <v>0</v>
      </c>
      <c r="N56" s="27" t="str">
        <f t="shared" si="5"/>
        <v/>
      </c>
      <c r="O56" s="28"/>
    </row>
    <row r="57" spans="1:18" customFormat="1" ht="18">
      <c r="A57" s="184" t="s">
        <v>107</v>
      </c>
      <c r="B57" s="33">
        <v>1</v>
      </c>
      <c r="C57" s="25">
        <v>2000</v>
      </c>
      <c r="D57" s="72">
        <f t="shared" ref="D57:D59" si="18">C57*B57</f>
        <v>2000</v>
      </c>
      <c r="E57" s="6"/>
      <c r="F57" s="26"/>
      <c r="G57" s="153">
        <f t="shared" ref="G57:G58" si="19">F57*C57</f>
        <v>0</v>
      </c>
      <c r="H57" s="150" t="str">
        <f t="shared" si="1"/>
        <v/>
      </c>
      <c r="I57" s="28"/>
      <c r="J57" s="6"/>
      <c r="K57" s="29"/>
      <c r="L57" s="30"/>
      <c r="M57" s="153">
        <f t="shared" si="11"/>
        <v>0</v>
      </c>
      <c r="N57" s="27" t="str">
        <f t="shared" si="5"/>
        <v/>
      </c>
      <c r="O57" s="28"/>
      <c r="P57" s="10"/>
      <c r="R57" s="142"/>
    </row>
    <row r="58" spans="1:18" customFormat="1" ht="18">
      <c r="A58" s="144" t="s">
        <v>108</v>
      </c>
      <c r="B58" s="24">
        <v>2</v>
      </c>
      <c r="C58" s="25">
        <v>2000</v>
      </c>
      <c r="D58" s="72">
        <f t="shared" si="18"/>
        <v>4000</v>
      </c>
      <c r="E58" s="6"/>
      <c r="F58" s="26"/>
      <c r="G58" s="153">
        <f t="shared" si="19"/>
        <v>0</v>
      </c>
      <c r="H58" s="27" t="str">
        <f t="shared" si="1"/>
        <v/>
      </c>
      <c r="I58" s="28"/>
      <c r="J58" s="6"/>
      <c r="K58" s="29"/>
      <c r="L58" s="30"/>
      <c r="M58" s="153">
        <f t="shared" si="11"/>
        <v>0</v>
      </c>
      <c r="N58" s="27" t="str">
        <f t="shared" si="5"/>
        <v/>
      </c>
      <c r="O58" s="28"/>
      <c r="P58" s="10"/>
      <c r="R58" s="142"/>
    </row>
    <row r="59" spans="1:18" customFormat="1" ht="36.75" thickBot="1">
      <c r="A59" s="192" t="s">
        <v>109</v>
      </c>
      <c r="B59" s="186">
        <v>1</v>
      </c>
      <c r="C59" s="187">
        <v>1200</v>
      </c>
      <c r="D59" s="188">
        <f t="shared" si="18"/>
        <v>1200</v>
      </c>
      <c r="E59" s="6"/>
      <c r="F59" s="26"/>
      <c r="G59" s="153">
        <f t="shared" ref="G59" si="20">F59*C59</f>
        <v>0</v>
      </c>
      <c r="H59" s="150" t="str">
        <f t="shared" si="1"/>
        <v/>
      </c>
      <c r="I59" s="28"/>
      <c r="J59" s="6"/>
      <c r="K59" s="29"/>
      <c r="L59" s="30"/>
      <c r="M59" s="153">
        <f t="shared" si="11"/>
        <v>0</v>
      </c>
      <c r="N59" s="27" t="str">
        <f t="shared" si="5"/>
        <v/>
      </c>
      <c r="O59" s="28"/>
      <c r="P59" s="10"/>
      <c r="R59" s="142"/>
    </row>
    <row r="60" spans="1:18" ht="18.75" thickBot="1">
      <c r="A60" s="233" t="s">
        <v>110</v>
      </c>
      <c r="B60" s="225"/>
      <c r="C60" s="226"/>
      <c r="D60" s="73">
        <f>SUM(D7:D59)</f>
        <v>108238</v>
      </c>
      <c r="E60" s="6"/>
      <c r="F60" s="74"/>
      <c r="G60" s="157">
        <f>SUM(G7:G59)</f>
        <v>0</v>
      </c>
      <c r="H60" s="75" t="str">
        <f t="shared" ref="H60" si="21">IF(G60=0,"",IF(OR(G60-$D60&gt;0,G60-$D60&lt;0), (G60-$D60)/$D60, ""))</f>
        <v/>
      </c>
      <c r="I60" s="76"/>
      <c r="J60" s="38"/>
      <c r="K60" s="74"/>
      <c r="L60" s="77"/>
      <c r="M60" s="157">
        <f>SUM(M7:M59)</f>
        <v>0</v>
      </c>
      <c r="N60" s="75" t="str">
        <f t="shared" ref="N60" si="22">IFERROR(IF(M60=0,"",IF(OR(M60-$D60&gt;0,M60-$D60&lt;0), (M60-$D60)/$D60, "")),"")</f>
        <v/>
      </c>
      <c r="O60" s="76"/>
    </row>
    <row r="61" spans="1:18">
      <c r="A61" s="6"/>
      <c r="B61" s="6"/>
      <c r="C61" s="5"/>
      <c r="D61" s="6"/>
      <c r="E61" s="6"/>
      <c r="F61" s="6"/>
      <c r="G61" s="6"/>
      <c r="H61" s="6"/>
      <c r="I61" s="6"/>
      <c r="J61" s="6"/>
      <c r="K61" s="6"/>
      <c r="L61" s="6"/>
      <c r="M61" s="6"/>
      <c r="N61" s="6"/>
      <c r="O61" s="6"/>
    </row>
    <row r="62" spans="1:18" ht="18.75" thickBot="1">
      <c r="A62" s="42"/>
      <c r="B62" s="6"/>
      <c r="C62" s="5"/>
      <c r="D62" s="6"/>
      <c r="E62" s="6"/>
      <c r="F62" s="6"/>
      <c r="G62" s="6"/>
      <c r="H62" s="6"/>
      <c r="I62" s="6"/>
      <c r="J62" s="6"/>
      <c r="K62" s="6"/>
      <c r="L62" s="6"/>
      <c r="M62" s="6"/>
      <c r="N62" s="6"/>
      <c r="O62" s="6"/>
    </row>
    <row r="63" spans="1:18" ht="28.5" thickBot="1">
      <c r="A63" s="42"/>
      <c r="B63" s="6"/>
      <c r="C63" s="5"/>
      <c r="D63" s="6"/>
      <c r="E63" s="6"/>
      <c r="F63" s="230" t="s">
        <v>111</v>
      </c>
      <c r="G63" s="231"/>
      <c r="H63" s="231"/>
      <c r="I63" s="231"/>
      <c r="J63" s="232"/>
      <c r="K63" s="230" t="s">
        <v>112</v>
      </c>
      <c r="L63" s="231"/>
      <c r="M63" s="231"/>
      <c r="N63" s="231"/>
      <c r="O63" s="232"/>
    </row>
    <row r="64" spans="1:18" ht="21" thickBot="1">
      <c r="A64" s="6"/>
      <c r="B64" s="6"/>
      <c r="C64" s="5"/>
      <c r="D64" s="6"/>
      <c r="E64" s="6"/>
      <c r="F64" s="222">
        <f>G60+(I2-1)*G60*0.5</f>
        <v>0</v>
      </c>
      <c r="G64" s="223"/>
      <c r="H64" s="223"/>
      <c r="I64" s="223"/>
      <c r="J64" s="224"/>
      <c r="K64" s="222">
        <f>M60+(O2-1)*M60*0.5</f>
        <v>0</v>
      </c>
      <c r="L64" s="223"/>
      <c r="M64" s="223"/>
      <c r="N64" s="223"/>
      <c r="O64" s="224"/>
    </row>
  </sheetData>
  <sheetProtection formatCells="0" formatColumns="0" formatRows="0" insertColumns="0" insertRows="0" insertHyperlinks="0" deleteColumns="0" deleteRows="0" sort="0" autoFilter="0" pivotTables="0"/>
  <mergeCells count="8">
    <mergeCell ref="F64:J64"/>
    <mergeCell ref="K64:O64"/>
    <mergeCell ref="A5:D5"/>
    <mergeCell ref="F5:I5"/>
    <mergeCell ref="K5:O5"/>
    <mergeCell ref="A60:C60"/>
    <mergeCell ref="F63:J63"/>
    <mergeCell ref="K63:O63"/>
  </mergeCells>
  <conditionalFormatting sqref="N7:N10 N12 H12 N17:N39 H17:H39 H41:H57 N41:N59 H8:H10 H59">
    <cfRule type="cellIs" dxfId="237" priority="147" operator="lessThan">
      <formula>0</formula>
    </cfRule>
    <cfRule type="cellIs" dxfId="236" priority="148" operator="greaterThan">
      <formula>0.01</formula>
    </cfRule>
  </conditionalFormatting>
  <conditionalFormatting sqref="H24:H25 H29">
    <cfRule type="cellIs" dxfId="235" priority="125" operator="lessThan">
      <formula>0</formula>
    </cfRule>
    <cfRule type="cellIs" dxfId="234" priority="126" operator="greaterThan">
      <formula>0.01</formula>
    </cfRule>
  </conditionalFormatting>
  <conditionalFormatting sqref="H30">
    <cfRule type="cellIs" dxfId="233" priority="123" operator="lessThan">
      <formula>0</formula>
    </cfRule>
    <cfRule type="cellIs" dxfId="232" priority="124" operator="greaterThan">
      <formula>0.01</formula>
    </cfRule>
  </conditionalFormatting>
  <conditionalFormatting sqref="H31:H34 H56">
    <cfRule type="cellIs" dxfId="231" priority="121" operator="lessThan">
      <formula>0</formula>
    </cfRule>
    <cfRule type="cellIs" dxfId="230" priority="122" operator="greaterThan">
      <formula>0.01</formula>
    </cfRule>
  </conditionalFormatting>
  <conditionalFormatting sqref="H35:H39 H41">
    <cfRule type="cellIs" dxfId="229" priority="113" operator="lessThan">
      <formula>0</formula>
    </cfRule>
    <cfRule type="cellIs" dxfId="228" priority="114" operator="greaterThan">
      <formula>0.01</formula>
    </cfRule>
  </conditionalFormatting>
  <conditionalFormatting sqref="H8:H9">
    <cfRule type="cellIs" dxfId="227" priority="101" operator="lessThan">
      <formula>0</formula>
    </cfRule>
    <cfRule type="cellIs" dxfId="226" priority="102" operator="greaterThan">
      <formula>0.01</formula>
    </cfRule>
  </conditionalFormatting>
  <conditionalFormatting sqref="H57">
    <cfRule type="cellIs" dxfId="225" priority="87" operator="lessThan">
      <formula>0</formula>
    </cfRule>
    <cfRule type="cellIs" dxfId="224" priority="88" operator="greaterThan">
      <formula>0.01</formula>
    </cfRule>
  </conditionalFormatting>
  <conditionalFormatting sqref="H59">
    <cfRule type="cellIs" dxfId="223" priority="81" operator="lessThan">
      <formula>0</formula>
    </cfRule>
    <cfRule type="cellIs" dxfId="222" priority="82" operator="greaterThan">
      <formula>0.01</formula>
    </cfRule>
  </conditionalFormatting>
  <conditionalFormatting sqref="H9">
    <cfRule type="cellIs" dxfId="221" priority="75" operator="lessThan">
      <formula>0</formula>
    </cfRule>
    <cfRule type="cellIs" dxfId="220" priority="76" operator="greaterThan">
      <formula>0.01</formula>
    </cfRule>
  </conditionalFormatting>
  <conditionalFormatting sqref="H10">
    <cfRule type="cellIs" dxfId="219" priority="65" operator="lessThan">
      <formula>0</formula>
    </cfRule>
    <cfRule type="cellIs" dxfId="218" priority="66" operator="greaterThan">
      <formula>0.01</formula>
    </cfRule>
  </conditionalFormatting>
  <conditionalFormatting sqref="H47">
    <cfRule type="cellIs" dxfId="217" priority="63" operator="lessThan">
      <formula>0</formula>
    </cfRule>
    <cfRule type="cellIs" dxfId="216" priority="64" operator="greaterThan">
      <formula>0.01</formula>
    </cfRule>
  </conditionalFormatting>
  <conditionalFormatting sqref="H47:H48">
    <cfRule type="cellIs" dxfId="215" priority="61" operator="lessThan">
      <formula>0</formula>
    </cfRule>
    <cfRule type="cellIs" dxfId="214" priority="62" operator="greaterThan">
      <formula>0.01</formula>
    </cfRule>
  </conditionalFormatting>
  <conditionalFormatting sqref="H49:H50">
    <cfRule type="cellIs" dxfId="213" priority="55" operator="lessThan">
      <formula>0</formula>
    </cfRule>
    <cfRule type="cellIs" dxfId="212" priority="56" operator="greaterThan">
      <formula>0.01</formula>
    </cfRule>
  </conditionalFormatting>
  <conditionalFormatting sqref="H26:H28">
    <cfRule type="cellIs" dxfId="211" priority="53" operator="lessThan">
      <formula>0</formula>
    </cfRule>
    <cfRule type="cellIs" dxfId="210" priority="54" operator="greaterThan">
      <formula>0.01</formula>
    </cfRule>
  </conditionalFormatting>
  <conditionalFormatting sqref="H15">
    <cfRule type="cellIs" dxfId="209" priority="49" operator="lessThan">
      <formula>0</formula>
    </cfRule>
    <cfRule type="cellIs" dxfId="208" priority="50" operator="greaterThan">
      <formula>0.01</formula>
    </cfRule>
  </conditionalFormatting>
  <conditionalFormatting sqref="N15">
    <cfRule type="cellIs" dxfId="207" priority="47" operator="lessThan">
      <formula>0</formula>
    </cfRule>
    <cfRule type="cellIs" dxfId="206" priority="48" operator="greaterThan">
      <formula>0.01</formula>
    </cfRule>
  </conditionalFormatting>
  <conditionalFormatting sqref="H16">
    <cfRule type="cellIs" dxfId="205" priority="45" operator="lessThan">
      <formula>0</formula>
    </cfRule>
    <cfRule type="cellIs" dxfId="204" priority="46" operator="greaterThan">
      <formula>0.01</formula>
    </cfRule>
  </conditionalFormatting>
  <conditionalFormatting sqref="N16">
    <cfRule type="cellIs" dxfId="203" priority="43" operator="lessThan">
      <formula>0</formula>
    </cfRule>
    <cfRule type="cellIs" dxfId="202" priority="44" operator="greaterThan">
      <formula>0.01</formula>
    </cfRule>
  </conditionalFormatting>
  <conditionalFormatting sqref="H14">
    <cfRule type="cellIs" dxfId="201" priority="41" operator="lessThan">
      <formula>0</formula>
    </cfRule>
    <cfRule type="cellIs" dxfId="200" priority="42" operator="greaterThan">
      <formula>0.01</formula>
    </cfRule>
  </conditionalFormatting>
  <conditionalFormatting sqref="N14">
    <cfRule type="cellIs" dxfId="199" priority="39" operator="lessThan">
      <formula>0</formula>
    </cfRule>
    <cfRule type="cellIs" dxfId="198" priority="40" operator="greaterThan">
      <formula>0.01</formula>
    </cfRule>
  </conditionalFormatting>
  <conditionalFormatting sqref="H11">
    <cfRule type="cellIs" dxfId="197" priority="37" operator="lessThan">
      <formula>0</formula>
    </cfRule>
    <cfRule type="cellIs" dxfId="196" priority="38" operator="greaterThan">
      <formula>0.01</formula>
    </cfRule>
  </conditionalFormatting>
  <conditionalFormatting sqref="H13">
    <cfRule type="cellIs" dxfId="195" priority="33" operator="lessThan">
      <formula>0</formula>
    </cfRule>
    <cfRule type="cellIs" dxfId="194" priority="34" operator="greaterThan">
      <formula>0.01</formula>
    </cfRule>
  </conditionalFormatting>
  <conditionalFormatting sqref="N13">
    <cfRule type="cellIs" dxfId="193" priority="31" operator="lessThan">
      <formula>0</formula>
    </cfRule>
    <cfRule type="cellIs" dxfId="192" priority="32" operator="greaterThan">
      <formula>0.01</formula>
    </cfRule>
  </conditionalFormatting>
  <conditionalFormatting sqref="H29:H35">
    <cfRule type="cellIs" dxfId="191" priority="29" operator="lessThan">
      <formula>0</formula>
    </cfRule>
    <cfRule type="cellIs" dxfId="190" priority="30" operator="greaterThan">
      <formula>0.01</formula>
    </cfRule>
  </conditionalFormatting>
  <conditionalFormatting sqref="N11">
    <cfRule type="cellIs" dxfId="189" priority="27" operator="lessThan">
      <formula>0</formula>
    </cfRule>
    <cfRule type="cellIs" dxfId="188" priority="28" operator="greaterThan">
      <formula>0.01</formula>
    </cfRule>
  </conditionalFormatting>
  <conditionalFormatting sqref="H40">
    <cfRule type="cellIs" dxfId="187" priority="21" operator="lessThan">
      <formula>0</formula>
    </cfRule>
    <cfRule type="cellIs" dxfId="186" priority="22" operator="greaterThan">
      <formula>0.01</formula>
    </cfRule>
  </conditionalFormatting>
  <conditionalFormatting sqref="H40">
    <cfRule type="cellIs" dxfId="185" priority="19" operator="lessThan">
      <formula>0</formula>
    </cfRule>
    <cfRule type="cellIs" dxfId="184" priority="20" operator="greaterThan">
      <formula>0.01</formula>
    </cfRule>
  </conditionalFormatting>
  <conditionalFormatting sqref="N40">
    <cfRule type="cellIs" dxfId="183" priority="17" operator="lessThan">
      <formula>0</formula>
    </cfRule>
    <cfRule type="cellIs" dxfId="182" priority="18" operator="greaterThan">
      <formula>0.01</formula>
    </cfRule>
  </conditionalFormatting>
  <conditionalFormatting sqref="H58">
    <cfRule type="cellIs" dxfId="181" priority="3" operator="lessThan">
      <formula>0</formula>
    </cfRule>
    <cfRule type="cellIs" dxfId="180" priority="4" operator="greaterThan">
      <formula>0.01</formula>
    </cfRule>
  </conditionalFormatting>
  <conditionalFormatting sqref="H7">
    <cfRule type="cellIs" dxfId="179" priority="1" operator="lessThan">
      <formula>0</formula>
    </cfRule>
    <cfRule type="cellIs" dxfId="178" priority="2" operator="greaterThan">
      <formula>0.01</formula>
    </cfRule>
  </conditionalFormatting>
  <dataValidations count="1">
    <dataValidation type="list" allowBlank="1" showInputMessage="1" showErrorMessage="1" sqref="K7:K59" xr:uid="{1A0FD9A1-C618-4119-B90A-A8250B1266EE}">
      <formula1>"מאשר, מאשר חלקי"</formula1>
    </dataValidation>
  </dataValidation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325A3-FFF0-47D4-B544-A757C25FF4BC}">
  <dimension ref="A1:R42"/>
  <sheetViews>
    <sheetView rightToLeft="1" zoomScaleNormal="100" workbookViewId="0">
      <selection activeCell="I2" sqref="I2"/>
    </sheetView>
  </sheetViews>
  <sheetFormatPr defaultRowHeight="14.25"/>
  <cols>
    <col min="1" max="1" width="28.28515625" style="10" customWidth="1"/>
    <col min="2" max="2" width="10.28515625" style="10" customWidth="1"/>
    <col min="3" max="3" width="9.28515625" style="10" bestFit="1" customWidth="1"/>
    <col min="4" max="4" width="11.28515625" style="10" bestFit="1" customWidth="1"/>
    <col min="5" max="6" width="9.140625" style="10"/>
    <col min="7" max="7" width="15.28515625" style="10" customWidth="1"/>
    <col min="8" max="8" width="14.7109375" style="10" customWidth="1"/>
    <col min="9" max="12" width="9.140625" style="10"/>
    <col min="13" max="13" width="16.42578125" style="10" customWidth="1"/>
    <col min="14" max="14" width="14.85546875" style="10" customWidth="1"/>
    <col min="15" max="15" width="9.28515625" style="10" bestFit="1" customWidth="1"/>
    <col min="16" max="16384" width="9.140625" style="10"/>
  </cols>
  <sheetData>
    <row r="1" spans="1:15" ht="28.5" thickBot="1">
      <c r="A1" s="90" t="s">
        <v>144</v>
      </c>
    </row>
    <row r="2" spans="1:15" ht="18.75" thickBot="1">
      <c r="A2" s="42" t="s">
        <v>31</v>
      </c>
      <c r="B2" s="42"/>
      <c r="C2" s="4"/>
      <c r="D2" s="6"/>
      <c r="E2" s="6"/>
      <c r="F2" s="6"/>
      <c r="G2" s="6"/>
      <c r="H2" s="8" t="s">
        <v>61</v>
      </c>
      <c r="I2" s="4"/>
      <c r="J2" s="6"/>
      <c r="K2" s="6"/>
      <c r="L2" s="6"/>
      <c r="M2" s="6"/>
      <c r="N2" s="8" t="s">
        <v>62</v>
      </c>
      <c r="O2" s="9"/>
    </row>
    <row r="3" spans="1:15" ht="18">
      <c r="A3" s="14" t="s">
        <v>145</v>
      </c>
      <c r="B3" s="6"/>
      <c r="C3" s="5"/>
      <c r="D3" s="6"/>
      <c r="E3" s="6"/>
      <c r="F3" s="6"/>
      <c r="G3" s="6"/>
      <c r="H3" s="6"/>
      <c r="I3" s="6"/>
      <c r="J3" s="6"/>
      <c r="K3" s="6"/>
      <c r="L3" s="6"/>
      <c r="M3" s="6"/>
      <c r="N3" s="6"/>
      <c r="O3" s="6"/>
    </row>
    <row r="4" spans="1:15" ht="18.75" thickBot="1">
      <c r="A4" s="14" t="s">
        <v>114</v>
      </c>
      <c r="B4" s="6"/>
      <c r="C4" s="5"/>
      <c r="D4" s="6"/>
      <c r="E4" s="6"/>
      <c r="F4" s="6"/>
      <c r="G4" s="6"/>
      <c r="H4" s="6"/>
      <c r="I4" s="6"/>
      <c r="J4" s="6"/>
      <c r="K4" s="6"/>
      <c r="L4" s="6"/>
      <c r="M4" s="6"/>
      <c r="N4" s="6"/>
      <c r="O4" s="6"/>
    </row>
    <row r="5" spans="1:15" ht="27.75">
      <c r="A5" s="213" t="s">
        <v>65</v>
      </c>
      <c r="B5" s="214"/>
      <c r="C5" s="214"/>
      <c r="D5" s="215"/>
      <c r="E5" s="16"/>
      <c r="F5" s="216" t="s">
        <v>66</v>
      </c>
      <c r="G5" s="217"/>
      <c r="H5" s="217"/>
      <c r="I5" s="218"/>
      <c r="J5" s="16"/>
      <c r="K5" s="216" t="s">
        <v>67</v>
      </c>
      <c r="L5" s="217"/>
      <c r="M5" s="217"/>
      <c r="N5" s="217"/>
      <c r="O5" s="218"/>
    </row>
    <row r="6" spans="1:15" ht="78.75">
      <c r="A6" s="17" t="s">
        <v>68</v>
      </c>
      <c r="B6" s="17" t="s">
        <v>36</v>
      </c>
      <c r="C6" s="17" t="s">
        <v>37</v>
      </c>
      <c r="D6" s="18" t="s">
        <v>146</v>
      </c>
      <c r="F6" s="19" t="s">
        <v>69</v>
      </c>
      <c r="G6" s="20" t="s">
        <v>40</v>
      </c>
      <c r="H6" s="21" t="s">
        <v>41</v>
      </c>
      <c r="I6" s="18" t="s">
        <v>42</v>
      </c>
      <c r="J6" s="22"/>
      <c r="K6" s="19" t="s">
        <v>43</v>
      </c>
      <c r="L6" s="20" t="s">
        <v>70</v>
      </c>
      <c r="M6" s="20" t="s">
        <v>71</v>
      </c>
      <c r="N6" s="17" t="s">
        <v>41</v>
      </c>
      <c r="O6" s="18" t="s">
        <v>46</v>
      </c>
    </row>
    <row r="7" spans="1:15" ht="72">
      <c r="A7" s="80" t="s">
        <v>147</v>
      </c>
      <c r="B7" s="24">
        <v>1</v>
      </c>
      <c r="C7" s="25">
        <v>4000</v>
      </c>
      <c r="D7" s="79">
        <f>C7*B7</f>
        <v>4000</v>
      </c>
      <c r="E7" s="6"/>
      <c r="F7" s="26"/>
      <c r="G7" s="153">
        <f t="shared" ref="G7" si="0">F7*C7</f>
        <v>0</v>
      </c>
      <c r="H7" s="27" t="str">
        <f>IF(G7=0,"",IF(OR(G7-$D7&gt;0,G7-$D7&lt;0), (G7-$D7)/$D7, ""))</f>
        <v/>
      </c>
      <c r="I7" s="28"/>
      <c r="J7" s="6"/>
      <c r="K7" s="29"/>
      <c r="L7" s="194"/>
      <c r="M7" s="153">
        <f t="shared" ref="M7" si="1">IFERROR(L7*C7,"")</f>
        <v>0</v>
      </c>
      <c r="N7" s="27" t="str">
        <f>IFERROR(IF(M7=0,"",IF(OR(M7-$D7&gt;0,M7-$D7&lt;0), (M7-$D7)/$D7, "")),"")</f>
        <v/>
      </c>
      <c r="O7" s="28"/>
    </row>
    <row r="8" spans="1:15" ht="36">
      <c r="A8" s="31" t="s">
        <v>148</v>
      </c>
      <c r="B8" s="24">
        <v>1</v>
      </c>
      <c r="C8" s="25">
        <v>3000</v>
      </c>
      <c r="D8" s="79">
        <f>C8*B8</f>
        <v>3000</v>
      </c>
      <c r="E8" s="6"/>
      <c r="F8" s="26"/>
      <c r="G8" s="153">
        <f t="shared" ref="G8:G36" si="2">F8*C8</f>
        <v>0</v>
      </c>
      <c r="H8" s="27" t="str">
        <f>IF(G8=0,"",IF(OR(G8-$D8&gt;0,G8-$D8&lt;0), (G8-$D8)/$D8, ""))</f>
        <v/>
      </c>
      <c r="I8" s="28"/>
      <c r="J8" s="6"/>
      <c r="K8" s="29"/>
      <c r="L8" s="194"/>
      <c r="M8" s="153">
        <f t="shared" ref="M8:M36" si="3">IFERROR(L8*C8,"")</f>
        <v>0</v>
      </c>
      <c r="N8" s="27" t="str">
        <f>IFERROR(IF(M8=0,"",IF(OR(M8-$D8&gt;0,M8-$D8&lt;0), (M8-$D8)/$D8, "")),"")</f>
        <v/>
      </c>
      <c r="O8" s="28"/>
    </row>
    <row r="9" spans="1:15" ht="34.5" customHeight="1">
      <c r="A9" s="31" t="s">
        <v>149</v>
      </c>
      <c r="B9" s="24">
        <v>1</v>
      </c>
      <c r="C9" s="25">
        <v>2000</v>
      </c>
      <c r="D9" s="79">
        <f t="shared" ref="D9:D36" si="4">C9*B9</f>
        <v>2000</v>
      </c>
      <c r="E9" s="6"/>
      <c r="F9" s="26"/>
      <c r="G9" s="153">
        <f t="shared" si="2"/>
        <v>0</v>
      </c>
      <c r="H9" s="27" t="str">
        <f t="shared" ref="H9:H37" si="5">IF(G9=0,"",IF(OR(G9-$D9&gt;0,G9-$D9&lt;0), (G9-$D9)/$D9, ""))</f>
        <v/>
      </c>
      <c r="I9" s="28"/>
      <c r="J9" s="6"/>
      <c r="K9" s="29"/>
      <c r="L9" s="194"/>
      <c r="M9" s="153">
        <f t="shared" si="3"/>
        <v>0</v>
      </c>
      <c r="N9" s="27" t="str">
        <f t="shared" ref="N9:N36" si="6">IFERROR(IF(M9=0,"",IF(OR(M9-$D9&gt;0,M9-$D9&lt;0), (M9-$D9)/$D9, "")),"")</f>
        <v/>
      </c>
      <c r="O9" s="28"/>
    </row>
    <row r="10" spans="1:15" ht="34.5" customHeight="1">
      <c r="A10" s="31" t="s">
        <v>150</v>
      </c>
      <c r="B10" s="24">
        <v>1</v>
      </c>
      <c r="C10" s="25">
        <v>1000</v>
      </c>
      <c r="D10" s="79">
        <f t="shared" ref="D10" si="7">C10*B10</f>
        <v>1000</v>
      </c>
      <c r="E10" s="6"/>
      <c r="F10" s="26"/>
      <c r="G10" s="153">
        <f t="shared" si="2"/>
        <v>0</v>
      </c>
      <c r="H10" s="27" t="str">
        <f>IF(G10=0,"",IF(OR(G10-$D10&gt;0,G10-$D10&lt;0), (G10-$D10)/$D10, ""))</f>
        <v/>
      </c>
      <c r="I10" s="28"/>
      <c r="J10" s="6"/>
      <c r="K10" s="29"/>
      <c r="L10" s="194"/>
      <c r="M10" s="153">
        <f t="shared" si="3"/>
        <v>0</v>
      </c>
      <c r="N10" s="27" t="str">
        <f t="shared" si="6"/>
        <v/>
      </c>
      <c r="O10" s="28"/>
    </row>
    <row r="11" spans="1:15" ht="54" customHeight="1">
      <c r="A11" s="31" t="s">
        <v>151</v>
      </c>
      <c r="B11" s="24">
        <v>1</v>
      </c>
      <c r="C11" s="25">
        <v>3000</v>
      </c>
      <c r="D11" s="79">
        <f t="shared" si="4"/>
        <v>3000</v>
      </c>
      <c r="E11" s="6"/>
      <c r="F11" s="26"/>
      <c r="G11" s="153">
        <f t="shared" si="2"/>
        <v>0</v>
      </c>
      <c r="H11" s="27" t="str">
        <f t="shared" si="5"/>
        <v/>
      </c>
      <c r="I11" s="28"/>
      <c r="J11" s="6"/>
      <c r="K11" s="29"/>
      <c r="L11" s="194"/>
      <c r="M11" s="153">
        <f t="shared" si="3"/>
        <v>0</v>
      </c>
      <c r="N11" s="27" t="str">
        <f t="shared" si="6"/>
        <v/>
      </c>
      <c r="O11" s="28"/>
    </row>
    <row r="12" spans="1:15" ht="36">
      <c r="A12" s="80" t="s">
        <v>152</v>
      </c>
      <c r="B12" s="24">
        <v>1</v>
      </c>
      <c r="C12" s="25">
        <v>2000</v>
      </c>
      <c r="D12" s="79">
        <f t="shared" si="4"/>
        <v>2000</v>
      </c>
      <c r="E12" s="6"/>
      <c r="F12" s="26"/>
      <c r="G12" s="153">
        <f t="shared" si="2"/>
        <v>0</v>
      </c>
      <c r="H12" s="27" t="str">
        <f t="shared" si="5"/>
        <v/>
      </c>
      <c r="I12" s="28"/>
      <c r="J12" s="6"/>
      <c r="K12" s="29"/>
      <c r="L12" s="194"/>
      <c r="M12" s="153">
        <f t="shared" si="3"/>
        <v>0</v>
      </c>
      <c r="N12" s="27" t="str">
        <f t="shared" si="6"/>
        <v/>
      </c>
      <c r="O12" s="28"/>
    </row>
    <row r="13" spans="1:15" ht="41.25" customHeight="1">
      <c r="A13" s="149" t="s">
        <v>135</v>
      </c>
      <c r="B13" s="24">
        <v>1</v>
      </c>
      <c r="C13" s="25">
        <v>2800</v>
      </c>
      <c r="D13" s="72">
        <f t="shared" si="4"/>
        <v>2800</v>
      </c>
      <c r="E13" s="6"/>
      <c r="F13" s="26"/>
      <c r="G13" s="153">
        <f t="shared" si="2"/>
        <v>0</v>
      </c>
      <c r="H13" s="150" t="str">
        <f t="shared" si="5"/>
        <v/>
      </c>
      <c r="I13" s="28"/>
      <c r="J13" s="6"/>
      <c r="K13" s="29"/>
      <c r="L13" s="194"/>
      <c r="M13" s="153">
        <f t="shared" si="3"/>
        <v>0</v>
      </c>
      <c r="N13" s="27" t="str">
        <f t="shared" si="6"/>
        <v/>
      </c>
      <c r="O13" s="28"/>
    </row>
    <row r="14" spans="1:15" ht="41.25" customHeight="1">
      <c r="A14" s="149" t="s">
        <v>153</v>
      </c>
      <c r="B14" s="24">
        <v>1</v>
      </c>
      <c r="C14" s="25">
        <v>3000</v>
      </c>
      <c r="D14" s="72">
        <f t="shared" si="4"/>
        <v>3000</v>
      </c>
      <c r="E14" s="6"/>
      <c r="F14" s="26"/>
      <c r="G14" s="153">
        <f t="shared" si="2"/>
        <v>0</v>
      </c>
      <c r="H14" s="150" t="str">
        <f t="shared" si="5"/>
        <v/>
      </c>
      <c r="I14" s="28"/>
      <c r="J14" s="6"/>
      <c r="K14" s="29"/>
      <c r="L14" s="194"/>
      <c r="M14" s="153">
        <f t="shared" si="3"/>
        <v>0</v>
      </c>
      <c r="N14" s="27" t="str">
        <f t="shared" si="6"/>
        <v/>
      </c>
      <c r="O14" s="28"/>
    </row>
    <row r="15" spans="1:15" ht="18.75" customHeight="1">
      <c r="A15" s="145" t="s">
        <v>133</v>
      </c>
      <c r="B15" s="24">
        <v>1</v>
      </c>
      <c r="C15" s="25">
        <v>3000</v>
      </c>
      <c r="D15" s="72">
        <f t="shared" si="4"/>
        <v>3000</v>
      </c>
      <c r="E15" s="6"/>
      <c r="F15" s="26"/>
      <c r="G15" s="153">
        <f t="shared" si="2"/>
        <v>0</v>
      </c>
      <c r="H15" s="150" t="str">
        <f t="shared" si="5"/>
        <v/>
      </c>
      <c r="I15" s="28"/>
      <c r="J15" s="6"/>
      <c r="K15" s="29"/>
      <c r="L15" s="194"/>
      <c r="M15" s="153">
        <f t="shared" si="3"/>
        <v>0</v>
      </c>
      <c r="N15" s="27" t="str">
        <f t="shared" si="6"/>
        <v/>
      </c>
      <c r="O15" s="28"/>
    </row>
    <row r="16" spans="1:15" ht="51.75" customHeight="1">
      <c r="A16" s="145" t="s">
        <v>154</v>
      </c>
      <c r="B16" s="24">
        <v>1</v>
      </c>
      <c r="C16" s="25">
        <v>3800</v>
      </c>
      <c r="D16" s="72">
        <f t="shared" si="4"/>
        <v>3800</v>
      </c>
      <c r="E16" s="6"/>
      <c r="F16" s="26"/>
      <c r="G16" s="153">
        <f t="shared" si="2"/>
        <v>0</v>
      </c>
      <c r="H16" s="150" t="str">
        <f t="shared" si="5"/>
        <v/>
      </c>
      <c r="I16" s="28"/>
      <c r="J16" s="6"/>
      <c r="K16" s="29"/>
      <c r="L16" s="194"/>
      <c r="M16" s="153">
        <f t="shared" ref="M16:M17" si="8">IFERROR(L16*C16,"")</f>
        <v>0</v>
      </c>
      <c r="N16" s="27" t="str">
        <f t="shared" si="6"/>
        <v/>
      </c>
      <c r="O16" s="28"/>
    </row>
    <row r="17" spans="1:18" ht="18.75" customHeight="1">
      <c r="A17" s="151" t="s">
        <v>155</v>
      </c>
      <c r="B17" s="24">
        <v>1</v>
      </c>
      <c r="C17" s="25">
        <v>6961</v>
      </c>
      <c r="D17" s="72">
        <f t="shared" si="4"/>
        <v>6961</v>
      </c>
      <c r="E17" s="6"/>
      <c r="F17" s="26"/>
      <c r="G17" s="153">
        <f t="shared" si="2"/>
        <v>0</v>
      </c>
      <c r="H17" s="150"/>
      <c r="I17" s="28"/>
      <c r="J17" s="6"/>
      <c r="K17" s="29"/>
      <c r="L17" s="194"/>
      <c r="M17" s="153">
        <f t="shared" si="8"/>
        <v>0</v>
      </c>
      <c r="N17" s="27" t="str">
        <f>IFERROR(IF(M17=0,"",IF(OR(M17-$D17&gt;0,M17-$D17&lt;0), (M17-$D17)/$D17, "")),"")</f>
        <v/>
      </c>
      <c r="O17" s="28"/>
    </row>
    <row r="18" spans="1:18" ht="18">
      <c r="A18" s="31" t="s">
        <v>156</v>
      </c>
      <c r="B18" s="24">
        <v>1</v>
      </c>
      <c r="C18" s="25">
        <v>3135</v>
      </c>
      <c r="D18" s="79">
        <f t="shared" si="4"/>
        <v>3135</v>
      </c>
      <c r="E18" s="6"/>
      <c r="F18" s="26"/>
      <c r="G18" s="153">
        <f t="shared" si="2"/>
        <v>0</v>
      </c>
      <c r="H18" s="27" t="str">
        <f t="shared" si="5"/>
        <v/>
      </c>
      <c r="I18" s="28"/>
      <c r="J18" s="6"/>
      <c r="K18" s="29"/>
      <c r="L18" s="194"/>
      <c r="M18" s="153">
        <f t="shared" si="3"/>
        <v>0</v>
      </c>
      <c r="N18" s="27" t="str">
        <f t="shared" si="6"/>
        <v/>
      </c>
      <c r="O18" s="28"/>
    </row>
    <row r="19" spans="1:18" ht="15.75" customHeight="1">
      <c r="A19" s="80" t="s">
        <v>157</v>
      </c>
      <c r="B19" s="24">
        <v>1</v>
      </c>
      <c r="C19" s="25">
        <v>1735</v>
      </c>
      <c r="D19" s="79">
        <f t="shared" si="4"/>
        <v>1735</v>
      </c>
      <c r="E19" s="6"/>
      <c r="F19" s="26"/>
      <c r="G19" s="153">
        <f t="shared" si="2"/>
        <v>0</v>
      </c>
      <c r="H19" s="27" t="str">
        <f t="shared" si="5"/>
        <v/>
      </c>
      <c r="I19" s="28"/>
      <c r="J19" s="6"/>
      <c r="K19" s="29"/>
      <c r="L19" s="194"/>
      <c r="M19" s="153">
        <f t="shared" si="3"/>
        <v>0</v>
      </c>
      <c r="N19" s="27" t="str">
        <f t="shared" si="6"/>
        <v/>
      </c>
      <c r="O19" s="28"/>
    </row>
    <row r="20" spans="1:18" ht="22.5" customHeight="1">
      <c r="A20" s="32" t="s">
        <v>158</v>
      </c>
      <c r="B20" s="33">
        <v>1</v>
      </c>
      <c r="C20" s="25">
        <v>890</v>
      </c>
      <c r="D20" s="79">
        <f t="shared" si="4"/>
        <v>890</v>
      </c>
      <c r="E20" s="6"/>
      <c r="F20" s="26"/>
      <c r="G20" s="153">
        <f t="shared" si="2"/>
        <v>0</v>
      </c>
      <c r="H20" s="27" t="str">
        <f t="shared" si="5"/>
        <v/>
      </c>
      <c r="I20" s="28"/>
      <c r="J20" s="6"/>
      <c r="K20" s="29"/>
      <c r="L20" s="194"/>
      <c r="M20" s="153">
        <f t="shared" si="3"/>
        <v>0</v>
      </c>
      <c r="N20" s="27" t="str">
        <f t="shared" si="6"/>
        <v/>
      </c>
      <c r="O20" s="28"/>
    </row>
    <row r="21" spans="1:18" ht="22.5" customHeight="1">
      <c r="A21" s="32" t="s">
        <v>159</v>
      </c>
      <c r="B21" s="33">
        <v>1</v>
      </c>
      <c r="C21" s="25">
        <v>2108</v>
      </c>
      <c r="D21" s="79">
        <f t="shared" si="4"/>
        <v>2108</v>
      </c>
      <c r="E21" s="6"/>
      <c r="F21" s="26"/>
      <c r="G21" s="153">
        <f t="shared" si="2"/>
        <v>0</v>
      </c>
      <c r="H21" s="27" t="str">
        <f>IF(G21=0,"",IF(OR(G21-$D21&gt;0,G21-$D21&lt;0), (G21-$D21)/$D21, ""))</f>
        <v/>
      </c>
      <c r="I21" s="28"/>
      <c r="J21" s="6"/>
      <c r="K21" s="29"/>
      <c r="L21" s="194"/>
      <c r="M21" s="153">
        <f t="shared" si="3"/>
        <v>0</v>
      </c>
      <c r="N21" s="27" t="str">
        <f>IF(M21=0,"",IF(OR(M21-$D21&gt;0,M21-$D21&lt;0), (M21-$D21)/$D21, ""))</f>
        <v/>
      </c>
      <c r="O21" s="28"/>
    </row>
    <row r="22" spans="1:18" ht="22.5" customHeight="1">
      <c r="A22" s="32" t="s">
        <v>160</v>
      </c>
      <c r="B22" s="33">
        <v>1</v>
      </c>
      <c r="C22" s="25">
        <v>120</v>
      </c>
      <c r="D22" s="79">
        <f t="shared" si="4"/>
        <v>120</v>
      </c>
      <c r="E22" s="6"/>
      <c r="F22" s="26"/>
      <c r="G22" s="153">
        <f t="shared" si="2"/>
        <v>0</v>
      </c>
      <c r="H22" s="27" t="str">
        <f>IF(G22=0,"",IF(OR(G22-$D22&gt;0,G22-$D22&lt;0), (G22-$D22)/$D22, ""))</f>
        <v/>
      </c>
      <c r="I22" s="28"/>
      <c r="J22" s="6"/>
      <c r="K22" s="29"/>
      <c r="L22" s="194"/>
      <c r="M22" s="153">
        <f t="shared" si="3"/>
        <v>0</v>
      </c>
      <c r="N22" s="27" t="str">
        <f>IF(M22=0,"",IF(OR(M22-$D22&gt;0,M22-$D22&lt;0), (M22-$D22)/$D22, ""))</f>
        <v/>
      </c>
      <c r="O22" s="28"/>
    </row>
    <row r="23" spans="1:18" ht="22.5" customHeight="1">
      <c r="A23" s="32" t="s">
        <v>161</v>
      </c>
      <c r="B23" s="33">
        <v>1</v>
      </c>
      <c r="C23" s="25">
        <v>280</v>
      </c>
      <c r="D23" s="79">
        <f t="shared" si="4"/>
        <v>280</v>
      </c>
      <c r="E23" s="6"/>
      <c r="F23" s="26"/>
      <c r="G23" s="153">
        <f t="shared" si="2"/>
        <v>0</v>
      </c>
      <c r="H23" s="27" t="str">
        <f t="shared" si="5"/>
        <v/>
      </c>
      <c r="I23" s="28"/>
      <c r="J23" s="6"/>
      <c r="K23" s="29"/>
      <c r="L23" s="194"/>
      <c r="M23" s="153">
        <f t="shared" si="3"/>
        <v>0</v>
      </c>
      <c r="N23" s="27" t="str">
        <f t="shared" si="6"/>
        <v/>
      </c>
      <c r="O23" s="28"/>
    </row>
    <row r="24" spans="1:18" ht="60" customHeight="1">
      <c r="A24" s="31" t="s">
        <v>134</v>
      </c>
      <c r="B24" s="24">
        <v>1</v>
      </c>
      <c r="C24" s="25">
        <v>3800</v>
      </c>
      <c r="D24" s="79">
        <f t="shared" si="4"/>
        <v>3800</v>
      </c>
      <c r="E24" s="6"/>
      <c r="F24" s="26"/>
      <c r="G24" s="153">
        <f t="shared" si="2"/>
        <v>0</v>
      </c>
      <c r="H24" s="27" t="str">
        <f t="shared" si="5"/>
        <v/>
      </c>
      <c r="I24" s="28"/>
      <c r="J24" s="6"/>
      <c r="K24" s="29"/>
      <c r="L24" s="194"/>
      <c r="M24" s="153">
        <f t="shared" si="3"/>
        <v>0</v>
      </c>
      <c r="N24" s="27" t="str">
        <f t="shared" si="6"/>
        <v/>
      </c>
      <c r="O24" s="28"/>
    </row>
    <row r="25" spans="1:18" ht="23.25" customHeight="1">
      <c r="A25" s="31" t="s">
        <v>162</v>
      </c>
      <c r="B25" s="24">
        <v>1</v>
      </c>
      <c r="C25" s="25">
        <v>600</v>
      </c>
      <c r="D25" s="79">
        <f t="shared" si="4"/>
        <v>600</v>
      </c>
      <c r="E25" s="6"/>
      <c r="F25" s="26"/>
      <c r="G25" s="153">
        <f t="shared" si="2"/>
        <v>0</v>
      </c>
      <c r="H25" s="27" t="str">
        <f t="shared" si="5"/>
        <v/>
      </c>
      <c r="I25" s="28"/>
      <c r="J25" s="6"/>
      <c r="K25" s="29"/>
      <c r="L25" s="194"/>
      <c r="M25" s="153">
        <f t="shared" si="3"/>
        <v>0</v>
      </c>
      <c r="N25" s="27" t="str">
        <f t="shared" si="6"/>
        <v/>
      </c>
      <c r="O25" s="28"/>
    </row>
    <row r="26" spans="1:18" ht="18.75" customHeight="1">
      <c r="A26" s="32" t="s">
        <v>163</v>
      </c>
      <c r="B26" s="33">
        <v>1</v>
      </c>
      <c r="C26" s="25">
        <v>500</v>
      </c>
      <c r="D26" s="79">
        <f t="shared" si="4"/>
        <v>500</v>
      </c>
      <c r="E26" s="6"/>
      <c r="F26" s="26"/>
      <c r="G26" s="153">
        <f t="shared" si="2"/>
        <v>0</v>
      </c>
      <c r="H26" s="27" t="str">
        <f t="shared" si="5"/>
        <v/>
      </c>
      <c r="I26" s="28"/>
      <c r="J26" s="6"/>
      <c r="K26" s="29"/>
      <c r="L26" s="194"/>
      <c r="M26" s="153">
        <f t="shared" si="3"/>
        <v>0</v>
      </c>
      <c r="N26" s="27" t="str">
        <f t="shared" si="6"/>
        <v/>
      </c>
      <c r="O26" s="28"/>
    </row>
    <row r="27" spans="1:18" ht="17.25" customHeight="1">
      <c r="A27" s="145" t="s">
        <v>143</v>
      </c>
      <c r="B27" s="24">
        <v>1</v>
      </c>
      <c r="C27" s="25">
        <v>5000</v>
      </c>
      <c r="D27" s="72">
        <f>C27*B27</f>
        <v>5000</v>
      </c>
      <c r="E27" s="6"/>
      <c r="F27" s="26"/>
      <c r="G27" s="153">
        <f>F27*C27</f>
        <v>0</v>
      </c>
      <c r="H27" s="150" t="str">
        <f t="shared" si="5"/>
        <v/>
      </c>
      <c r="I27" s="28"/>
      <c r="J27" s="6"/>
      <c r="K27" s="29"/>
      <c r="L27" s="194"/>
      <c r="M27" s="153">
        <f t="shared" si="3"/>
        <v>0</v>
      </c>
      <c r="N27" s="27" t="str">
        <f>IFERROR(IF(M27=0,"",IF(OR(M27-$D27&gt;0,M27-$D27&lt;0), (M27-$D27)/$D27, "")),"")</f>
        <v/>
      </c>
      <c r="O27" s="28"/>
    </row>
    <row r="28" spans="1:18" ht="23.25" customHeight="1">
      <c r="A28" s="145" t="s">
        <v>142</v>
      </c>
      <c r="B28" s="24">
        <v>1</v>
      </c>
      <c r="C28" s="25">
        <v>2100</v>
      </c>
      <c r="D28" s="72">
        <f>C28*B28</f>
        <v>2100</v>
      </c>
      <c r="E28" s="6"/>
      <c r="F28" s="26"/>
      <c r="G28" s="153">
        <f>F28*C28</f>
        <v>0</v>
      </c>
      <c r="H28" s="150" t="str">
        <f>IF(G28=0,"",IF(OR(G28-$D28&gt;0,G28-$D28&lt;0), (G28-$D28)/$D28, ""))</f>
        <v/>
      </c>
      <c r="I28" s="28"/>
      <c r="J28" s="6"/>
      <c r="K28" s="29"/>
      <c r="L28" s="194"/>
      <c r="M28" s="153">
        <f>IFERROR(L28*C28,"")</f>
        <v>0</v>
      </c>
      <c r="N28" s="27" t="str">
        <f t="shared" si="6"/>
        <v/>
      </c>
      <c r="O28" s="28"/>
    </row>
    <row r="29" spans="1:18" customFormat="1" ht="17.25" customHeight="1">
      <c r="A29" s="32" t="s">
        <v>104</v>
      </c>
      <c r="B29" s="33">
        <v>1</v>
      </c>
      <c r="C29" s="25">
        <v>150</v>
      </c>
      <c r="D29" s="79">
        <f t="shared" si="4"/>
        <v>150</v>
      </c>
      <c r="E29" s="6"/>
      <c r="F29" s="26"/>
      <c r="G29" s="153">
        <f t="shared" si="2"/>
        <v>0</v>
      </c>
      <c r="H29" s="150" t="str">
        <f>IF(G29=0,"",IF(OR(G29-$D29&gt;0,G29-$D29&lt;0), (G29-$D29)/$D29, ""))</f>
        <v/>
      </c>
      <c r="I29" s="28"/>
      <c r="J29" s="6"/>
      <c r="K29" s="29"/>
      <c r="L29" s="194"/>
      <c r="M29" s="153">
        <f t="shared" si="3"/>
        <v>0</v>
      </c>
      <c r="N29" s="27" t="str">
        <f t="shared" si="6"/>
        <v/>
      </c>
      <c r="O29" s="28"/>
      <c r="P29" s="10"/>
      <c r="R29" s="142"/>
    </row>
    <row r="30" spans="1:18" customFormat="1" ht="17.25" customHeight="1">
      <c r="A30" s="32" t="s">
        <v>105</v>
      </c>
      <c r="B30" s="33">
        <v>1</v>
      </c>
      <c r="C30" s="25">
        <v>850</v>
      </c>
      <c r="D30" s="79">
        <f t="shared" si="4"/>
        <v>850</v>
      </c>
      <c r="E30" s="6"/>
      <c r="F30" s="26"/>
      <c r="G30" s="153">
        <f t="shared" si="2"/>
        <v>0</v>
      </c>
      <c r="H30" s="150" t="str">
        <f t="shared" ref="H30:H36" si="9">IF(G30=0,"",IF(OR(G30-$D30&gt;0,G30-$D30&lt;0), (G30-$D30)/$D30, ""))</f>
        <v/>
      </c>
      <c r="I30" s="28"/>
      <c r="J30" s="6"/>
      <c r="K30" s="29"/>
      <c r="L30" s="194"/>
      <c r="M30" s="153">
        <f t="shared" si="3"/>
        <v>0</v>
      </c>
      <c r="N30" s="27" t="str">
        <f t="shared" si="6"/>
        <v/>
      </c>
      <c r="O30" s="28"/>
      <c r="P30" s="10"/>
      <c r="R30" s="142"/>
    </row>
    <row r="31" spans="1:18" ht="18" customHeight="1">
      <c r="A31" s="147" t="s">
        <v>106</v>
      </c>
      <c r="B31" s="24">
        <v>3</v>
      </c>
      <c r="C31" s="25">
        <v>150</v>
      </c>
      <c r="D31" s="79">
        <f>C31*B31</f>
        <v>450</v>
      </c>
      <c r="E31" s="6"/>
      <c r="F31" s="26"/>
      <c r="G31" s="153">
        <f>F31*C31</f>
        <v>0</v>
      </c>
      <c r="H31" s="150" t="str">
        <f t="shared" si="9"/>
        <v/>
      </c>
      <c r="I31" s="28"/>
      <c r="J31" s="6"/>
      <c r="K31" s="29"/>
      <c r="L31" s="194"/>
      <c r="M31" s="153">
        <f t="shared" si="3"/>
        <v>0</v>
      </c>
      <c r="N31" s="27" t="str">
        <f t="shared" si="6"/>
        <v/>
      </c>
      <c r="O31" s="28"/>
    </row>
    <row r="32" spans="1:18" ht="18">
      <c r="A32" s="32" t="s">
        <v>164</v>
      </c>
      <c r="B32" s="33">
        <v>1</v>
      </c>
      <c r="C32" s="25">
        <v>400</v>
      </c>
      <c r="D32" s="79">
        <f t="shared" ref="D32" si="10">C32*B32</f>
        <v>400</v>
      </c>
      <c r="E32" s="6"/>
      <c r="F32" s="26"/>
      <c r="G32" s="153">
        <f t="shared" ref="G32" si="11">F32*C32</f>
        <v>0</v>
      </c>
      <c r="H32" s="150" t="str">
        <f t="shared" si="9"/>
        <v/>
      </c>
      <c r="I32" s="28"/>
      <c r="J32" s="6"/>
      <c r="K32" s="29"/>
      <c r="L32" s="194"/>
      <c r="M32" s="153">
        <f t="shared" si="3"/>
        <v>0</v>
      </c>
      <c r="N32" s="27" t="str">
        <f t="shared" si="6"/>
        <v/>
      </c>
      <c r="O32" s="28"/>
    </row>
    <row r="33" spans="1:18" customFormat="1" ht="18">
      <c r="A33" s="23" t="s">
        <v>108</v>
      </c>
      <c r="B33" s="24">
        <v>2</v>
      </c>
      <c r="C33" s="25">
        <v>2000</v>
      </c>
      <c r="D33" s="79">
        <f t="shared" si="4"/>
        <v>4000</v>
      </c>
      <c r="E33" s="6"/>
      <c r="F33" s="26"/>
      <c r="G33" s="153">
        <f>F33*C33</f>
        <v>0</v>
      </c>
      <c r="H33" s="150" t="str">
        <f t="shared" si="9"/>
        <v/>
      </c>
      <c r="I33" s="28"/>
      <c r="J33" s="6"/>
      <c r="K33" s="29"/>
      <c r="L33" s="194"/>
      <c r="M33" s="153">
        <f t="shared" si="3"/>
        <v>0</v>
      </c>
      <c r="N33" s="27" t="str">
        <f t="shared" si="6"/>
        <v/>
      </c>
      <c r="O33" s="28"/>
      <c r="P33" s="10"/>
      <c r="R33" s="142"/>
    </row>
    <row r="34" spans="1:18" customFormat="1" ht="36">
      <c r="A34" s="31" t="s">
        <v>109</v>
      </c>
      <c r="B34" s="24">
        <v>1</v>
      </c>
      <c r="C34" s="25">
        <v>1200</v>
      </c>
      <c r="D34" s="79">
        <f t="shared" si="4"/>
        <v>1200</v>
      </c>
      <c r="E34" s="6"/>
      <c r="F34" s="26"/>
      <c r="G34" s="153">
        <f t="shared" ref="G34" si="12">F34*C34</f>
        <v>0</v>
      </c>
      <c r="H34" s="150" t="str">
        <f t="shared" si="9"/>
        <v/>
      </c>
      <c r="I34" s="28"/>
      <c r="J34" s="6"/>
      <c r="K34" s="29"/>
      <c r="L34" s="194"/>
      <c r="M34" s="153">
        <f t="shared" ref="M34" si="13">IFERROR(L34*C34,"")</f>
        <v>0</v>
      </c>
      <c r="N34" s="27" t="str">
        <f t="shared" si="6"/>
        <v/>
      </c>
      <c r="O34" s="28"/>
      <c r="P34" s="10"/>
      <c r="R34" s="142"/>
    </row>
    <row r="35" spans="1:18" ht="18.75" customHeight="1">
      <c r="A35" s="31" t="s">
        <v>165</v>
      </c>
      <c r="B35" s="24">
        <v>8</v>
      </c>
      <c r="C35" s="25">
        <v>50</v>
      </c>
      <c r="D35" s="79">
        <f>C35*B35</f>
        <v>400</v>
      </c>
      <c r="E35" s="6"/>
      <c r="F35" s="26"/>
      <c r="G35" s="153">
        <f>F35*C35</f>
        <v>0</v>
      </c>
      <c r="H35" s="150" t="str">
        <f t="shared" si="9"/>
        <v/>
      </c>
      <c r="I35" s="28"/>
      <c r="J35" s="6"/>
      <c r="K35" s="29"/>
      <c r="L35" s="194"/>
      <c r="M35" s="153">
        <f>IFERROR(L35*C35,"")</f>
        <v>0</v>
      </c>
      <c r="N35" s="27" t="str">
        <f t="shared" si="6"/>
        <v/>
      </c>
      <c r="O35" s="28"/>
    </row>
    <row r="36" spans="1:18" ht="18">
      <c r="A36" s="23" t="s">
        <v>166</v>
      </c>
      <c r="B36" s="24">
        <v>1</v>
      </c>
      <c r="C36" s="25">
        <v>1000</v>
      </c>
      <c r="D36" s="79">
        <f t="shared" si="4"/>
        <v>1000</v>
      </c>
      <c r="E36" s="6"/>
      <c r="F36" s="26"/>
      <c r="G36" s="153">
        <f t="shared" si="2"/>
        <v>0</v>
      </c>
      <c r="H36" s="150" t="str">
        <f t="shared" si="9"/>
        <v/>
      </c>
      <c r="I36" s="28"/>
      <c r="J36" s="6"/>
      <c r="K36" s="29"/>
      <c r="L36" s="194"/>
      <c r="M36" s="153">
        <f t="shared" si="3"/>
        <v>0</v>
      </c>
      <c r="N36" s="27" t="str">
        <f t="shared" si="6"/>
        <v/>
      </c>
      <c r="O36" s="28"/>
    </row>
    <row r="37" spans="1:18" ht="18.75" thickBot="1">
      <c r="A37" s="81" t="s">
        <v>110</v>
      </c>
      <c r="B37" s="82"/>
      <c r="C37" s="83"/>
      <c r="D37" s="84">
        <f>SUM(D8:D36)</f>
        <v>59279</v>
      </c>
      <c r="E37" s="34"/>
      <c r="F37" s="35"/>
      <c r="G37" s="156">
        <f>SUM(G8:G36)</f>
        <v>0</v>
      </c>
      <c r="H37" s="40" t="str">
        <f t="shared" si="5"/>
        <v/>
      </c>
      <c r="I37" s="37"/>
      <c r="J37" s="38"/>
      <c r="K37" s="35"/>
      <c r="L37" s="39"/>
      <c r="M37" s="156">
        <f>SUM(M8:M36)</f>
        <v>0</v>
      </c>
      <c r="N37" s="40" t="str">
        <f>IFERROR(IF(M37=0,"",IF(OR(M37-$D37&gt;0,M37-$D37&lt;0), (M37-$D37)/$D37, "")),"")</f>
        <v/>
      </c>
      <c r="O37" s="37"/>
    </row>
    <row r="38" spans="1:18">
      <c r="A38" s="6"/>
      <c r="B38" s="6"/>
      <c r="C38" s="5"/>
      <c r="D38" s="6"/>
      <c r="E38" s="6"/>
      <c r="F38" s="6"/>
      <c r="G38" s="6"/>
      <c r="H38" s="6"/>
      <c r="I38" s="6"/>
      <c r="J38" s="6"/>
      <c r="K38" s="6"/>
      <c r="L38" s="6"/>
      <c r="M38" s="6"/>
      <c r="N38" s="6"/>
      <c r="O38" s="6"/>
    </row>
    <row r="39" spans="1:18" ht="15" thickBot="1">
      <c r="A39" s="6"/>
      <c r="B39" s="6"/>
      <c r="C39" s="5"/>
      <c r="D39" s="6"/>
      <c r="E39" s="6"/>
      <c r="F39" s="6"/>
      <c r="G39" s="6"/>
      <c r="H39" s="6"/>
      <c r="I39" s="6"/>
      <c r="J39" s="6"/>
      <c r="K39" s="6"/>
      <c r="L39" s="6"/>
      <c r="M39" s="6"/>
      <c r="N39" s="6"/>
      <c r="O39" s="6"/>
    </row>
    <row r="40" spans="1:18" ht="28.5" thickBot="1">
      <c r="A40" s="6"/>
      <c r="B40" s="6"/>
      <c r="C40" s="5"/>
      <c r="D40" s="6"/>
      <c r="E40" s="6"/>
      <c r="F40" s="230" t="s">
        <v>111</v>
      </c>
      <c r="G40" s="231"/>
      <c r="H40" s="231"/>
      <c r="I40" s="231"/>
      <c r="J40" s="232"/>
      <c r="K40" s="230" t="s">
        <v>112</v>
      </c>
      <c r="L40" s="231"/>
      <c r="M40" s="231"/>
      <c r="N40" s="231"/>
      <c r="O40" s="232"/>
    </row>
    <row r="41" spans="1:18" ht="21" thickBot="1">
      <c r="A41" s="6"/>
      <c r="B41" s="6"/>
      <c r="C41" s="5"/>
      <c r="D41" s="6"/>
      <c r="E41" s="6"/>
      <c r="F41" s="222">
        <f>G37+(I2-1)*G37*0.5</f>
        <v>0</v>
      </c>
      <c r="G41" s="223"/>
      <c r="H41" s="223"/>
      <c r="I41" s="223"/>
      <c r="J41" s="224"/>
      <c r="K41" s="222">
        <f>M37+(O2-1)*M37*0.5</f>
        <v>0</v>
      </c>
      <c r="L41" s="223"/>
      <c r="M41" s="223"/>
      <c r="N41" s="223"/>
      <c r="O41" s="224"/>
    </row>
    <row r="42" spans="1:18">
      <c r="A42" s="6"/>
      <c r="B42" s="6"/>
      <c r="C42" s="5"/>
      <c r="D42" s="6"/>
      <c r="E42" s="6"/>
      <c r="F42" s="6"/>
      <c r="G42" s="6"/>
      <c r="H42" s="6"/>
      <c r="I42" s="6"/>
      <c r="J42" s="6"/>
      <c r="K42" s="6"/>
      <c r="L42" s="6"/>
      <c r="M42" s="6"/>
      <c r="N42" s="6"/>
      <c r="O42" s="6"/>
    </row>
  </sheetData>
  <sheetProtection formatCells="0" formatColumns="0" formatRows="0" insertColumns="0" insertRows="0" insertHyperlinks="0" deleteColumns="0" deleteRows="0" sort="0" autoFilter="0" pivotTables="0"/>
  <mergeCells count="7">
    <mergeCell ref="F41:J41"/>
    <mergeCell ref="K41:O41"/>
    <mergeCell ref="A5:D5"/>
    <mergeCell ref="F5:I5"/>
    <mergeCell ref="K5:O5"/>
    <mergeCell ref="F40:J40"/>
    <mergeCell ref="K40:O40"/>
  </mergeCells>
  <conditionalFormatting sqref="N8 N18">
    <cfRule type="cellIs" dxfId="177" priority="103" operator="lessThan">
      <formula>0</formula>
    </cfRule>
    <cfRule type="cellIs" dxfId="176" priority="104" operator="greaterThan">
      <formula>0.01</formula>
    </cfRule>
  </conditionalFormatting>
  <conditionalFormatting sqref="N9 N11:N12">
    <cfRule type="cellIs" dxfId="175" priority="101" operator="lessThan">
      <formula>0</formula>
    </cfRule>
    <cfRule type="cellIs" dxfId="174" priority="102" operator="greaterThan">
      <formula>0.01</formula>
    </cfRule>
  </conditionalFormatting>
  <conditionalFormatting sqref="H8">
    <cfRule type="cellIs" dxfId="173" priority="99" operator="lessThan">
      <formula>0</formula>
    </cfRule>
    <cfRule type="cellIs" dxfId="172" priority="100" operator="greaterThan">
      <formula>0.01</formula>
    </cfRule>
  </conditionalFormatting>
  <conditionalFormatting sqref="H9 H11:H12">
    <cfRule type="cellIs" dxfId="171" priority="97" operator="lessThan">
      <formula>0</formula>
    </cfRule>
    <cfRule type="cellIs" dxfId="170" priority="98" operator="greaterThan">
      <formula>0.01</formula>
    </cfRule>
  </conditionalFormatting>
  <conditionalFormatting sqref="H18">
    <cfRule type="cellIs" dxfId="169" priority="95" operator="lessThan">
      <formula>0</formula>
    </cfRule>
    <cfRule type="cellIs" dxfId="168" priority="96" operator="greaterThan">
      <formula>0.01</formula>
    </cfRule>
  </conditionalFormatting>
  <conditionalFormatting sqref="H19:H20 H23:H26">
    <cfRule type="cellIs" dxfId="167" priority="93" operator="lessThan">
      <formula>0</formula>
    </cfRule>
    <cfRule type="cellIs" dxfId="166" priority="94" operator="greaterThan">
      <formula>0.01</formula>
    </cfRule>
  </conditionalFormatting>
  <conditionalFormatting sqref="H26">
    <cfRule type="cellIs" dxfId="165" priority="91" operator="lessThan">
      <formula>0</formula>
    </cfRule>
    <cfRule type="cellIs" dxfId="164" priority="92" operator="greaterThan">
      <formula>0.01</formula>
    </cfRule>
  </conditionalFormatting>
  <conditionalFormatting sqref="N19">
    <cfRule type="cellIs" dxfId="163" priority="85" operator="lessThan">
      <formula>0</formula>
    </cfRule>
    <cfRule type="cellIs" dxfId="162" priority="86" operator="greaterThan">
      <formula>0.01</formula>
    </cfRule>
  </conditionalFormatting>
  <conditionalFormatting sqref="N20 N24:N25">
    <cfRule type="cellIs" dxfId="161" priority="83" operator="lessThan">
      <formula>0</formula>
    </cfRule>
    <cfRule type="cellIs" dxfId="160" priority="84" operator="greaterThan">
      <formula>0.01</formula>
    </cfRule>
  </conditionalFormatting>
  <conditionalFormatting sqref="H28">
    <cfRule type="cellIs" dxfId="159" priority="69" operator="lessThan">
      <formula>0</formula>
    </cfRule>
    <cfRule type="cellIs" dxfId="158" priority="70" operator="greaterThan">
      <formula>0.01</formula>
    </cfRule>
  </conditionalFormatting>
  <conditionalFormatting sqref="H27">
    <cfRule type="cellIs" dxfId="157" priority="67" operator="lessThan">
      <formula>0</formula>
    </cfRule>
    <cfRule type="cellIs" dxfId="156" priority="68" operator="greaterThan">
      <formula>0.01</formula>
    </cfRule>
  </conditionalFormatting>
  <conditionalFormatting sqref="H27">
    <cfRule type="cellIs" dxfId="155" priority="65" operator="lessThan">
      <formula>0</formula>
    </cfRule>
    <cfRule type="cellIs" dxfId="154" priority="66" operator="greaterThan">
      <formula>0.01</formula>
    </cfRule>
  </conditionalFormatting>
  <conditionalFormatting sqref="H13:H14 N13:N14">
    <cfRule type="cellIs" dxfId="153" priority="61" operator="lessThan">
      <formula>0</formula>
    </cfRule>
    <cfRule type="cellIs" dxfId="152" priority="62" operator="greaterThan">
      <formula>0.01</formula>
    </cfRule>
  </conditionalFormatting>
  <conditionalFormatting sqref="H17">
    <cfRule type="cellIs" dxfId="151" priority="59" operator="lessThan">
      <formula>0</formula>
    </cfRule>
    <cfRule type="cellIs" dxfId="150" priority="60" operator="greaterThan">
      <formula>0.01</formula>
    </cfRule>
  </conditionalFormatting>
  <conditionalFormatting sqref="H17">
    <cfRule type="cellIs" dxfId="149" priority="57" operator="lessThan">
      <formula>0</formula>
    </cfRule>
    <cfRule type="cellIs" dxfId="148" priority="58" operator="greaterThan">
      <formula>0.01</formula>
    </cfRule>
  </conditionalFormatting>
  <conditionalFormatting sqref="H15:H16 N15:N16">
    <cfRule type="cellIs" dxfId="147" priority="45" operator="lessThan">
      <formula>0</formula>
    </cfRule>
    <cfRule type="cellIs" dxfId="146" priority="46" operator="greaterThan">
      <formula>0.01</formula>
    </cfRule>
  </conditionalFormatting>
  <conditionalFormatting sqref="H15">
    <cfRule type="cellIs" dxfId="145" priority="43" operator="lessThan">
      <formula>0</formula>
    </cfRule>
    <cfRule type="cellIs" dxfId="144" priority="44" operator="greaterThan">
      <formula>0.01</formula>
    </cfRule>
  </conditionalFormatting>
  <conditionalFormatting sqref="H29">
    <cfRule type="cellIs" dxfId="143" priority="41" operator="lessThan">
      <formula>0</formula>
    </cfRule>
    <cfRule type="cellIs" dxfId="142" priority="42" operator="greaterThan">
      <formula>0.01</formula>
    </cfRule>
  </conditionalFormatting>
  <conditionalFormatting sqref="N7">
    <cfRule type="cellIs" dxfId="141" priority="39" operator="lessThan">
      <formula>0</formula>
    </cfRule>
    <cfRule type="cellIs" dxfId="140" priority="40" operator="greaterThan">
      <formula>0.01</formula>
    </cfRule>
  </conditionalFormatting>
  <conditionalFormatting sqref="H7">
    <cfRule type="cellIs" dxfId="139" priority="37" operator="lessThan">
      <formula>0</formula>
    </cfRule>
    <cfRule type="cellIs" dxfId="138" priority="38" operator="greaterThan">
      <formula>0.01</formula>
    </cfRule>
  </conditionalFormatting>
  <conditionalFormatting sqref="H10">
    <cfRule type="cellIs" dxfId="137" priority="35" operator="lessThan">
      <formula>0</formula>
    </cfRule>
    <cfRule type="cellIs" dxfId="136" priority="36" operator="greaterThan">
      <formula>0.01</formula>
    </cfRule>
  </conditionalFormatting>
  <conditionalFormatting sqref="N10">
    <cfRule type="cellIs" dxfId="135" priority="31" operator="lessThan">
      <formula>0</formula>
    </cfRule>
    <cfRule type="cellIs" dxfId="134" priority="32" operator="greaterThan">
      <formula>0.01</formula>
    </cfRule>
  </conditionalFormatting>
  <conditionalFormatting sqref="H30:H36">
    <cfRule type="cellIs" dxfId="133" priority="25" operator="lessThan">
      <formula>0</formula>
    </cfRule>
    <cfRule type="cellIs" dxfId="132" priority="26" operator="greaterThan">
      <formula>0.01</formula>
    </cfRule>
  </conditionalFormatting>
  <conditionalFormatting sqref="N26 N28:N36">
    <cfRule type="cellIs" dxfId="131" priority="19" operator="lessThan">
      <formula>0</formula>
    </cfRule>
    <cfRule type="cellIs" dxfId="130" priority="20" operator="greaterThan">
      <formula>0.01</formula>
    </cfRule>
  </conditionalFormatting>
  <conditionalFormatting sqref="N27">
    <cfRule type="cellIs" dxfId="129" priority="15" operator="lessThan">
      <formula>0</formula>
    </cfRule>
    <cfRule type="cellIs" dxfId="128" priority="16" operator="greaterThan">
      <formula>0.01</formula>
    </cfRule>
  </conditionalFormatting>
  <conditionalFormatting sqref="N23">
    <cfRule type="cellIs" dxfId="127" priority="13" operator="lessThan">
      <formula>0</formula>
    </cfRule>
    <cfRule type="cellIs" dxfId="126" priority="14" operator="greaterThan">
      <formula>0.01</formula>
    </cfRule>
  </conditionalFormatting>
  <conditionalFormatting sqref="H21">
    <cfRule type="cellIs" dxfId="125" priority="11" operator="lessThan">
      <formula>0</formula>
    </cfRule>
    <cfRule type="cellIs" dxfId="124" priority="12" operator="greaterThan">
      <formula>0.01</formula>
    </cfRule>
  </conditionalFormatting>
  <conditionalFormatting sqref="H22">
    <cfRule type="cellIs" dxfId="123" priority="9" operator="lessThan">
      <formula>0</formula>
    </cfRule>
    <cfRule type="cellIs" dxfId="122" priority="10" operator="greaterThan">
      <formula>0.01</formula>
    </cfRule>
  </conditionalFormatting>
  <conditionalFormatting sqref="N21">
    <cfRule type="cellIs" dxfId="121" priority="7" operator="lessThan">
      <formula>0</formula>
    </cfRule>
    <cfRule type="cellIs" dxfId="120" priority="8" operator="greaterThan">
      <formula>0.01</formula>
    </cfRule>
  </conditionalFormatting>
  <conditionalFormatting sqref="N22">
    <cfRule type="cellIs" dxfId="119" priority="5" operator="lessThan">
      <formula>0</formula>
    </cfRule>
    <cfRule type="cellIs" dxfId="118" priority="6" operator="greaterThan">
      <formula>0.01</formula>
    </cfRule>
  </conditionalFormatting>
  <conditionalFormatting sqref="N17">
    <cfRule type="cellIs" dxfId="117" priority="1" operator="lessThan">
      <formula>0</formula>
    </cfRule>
    <cfRule type="cellIs" dxfId="116" priority="2" operator="greaterThan">
      <formula>0.01</formula>
    </cfRule>
  </conditionalFormatting>
  <dataValidations count="1">
    <dataValidation type="list" allowBlank="1" showInputMessage="1" showErrorMessage="1" sqref="K7:K36" xr:uid="{FF5618E7-EA2C-42CC-A309-CD45AF901862}">
      <formula1>"מאשר, מאשר חלקי"</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5B-CB59-4EC8-9974-0A312A9C0535}">
  <dimension ref="A1:R49"/>
  <sheetViews>
    <sheetView rightToLeft="1" topLeftCell="B1" zoomScale="130" zoomScaleNormal="130" workbookViewId="0">
      <selection activeCell="I2" sqref="I2"/>
    </sheetView>
  </sheetViews>
  <sheetFormatPr defaultRowHeight="14.25"/>
  <cols>
    <col min="1" max="1" width="38.28515625" style="10" customWidth="1"/>
    <col min="2" max="3" width="9.28515625" style="10" bestFit="1" customWidth="1"/>
    <col min="4" max="4" width="12" style="10" customWidth="1"/>
    <col min="5" max="6" width="9.140625" style="10"/>
    <col min="7" max="7" width="13.5703125" style="10" customWidth="1"/>
    <col min="8" max="8" width="14" style="10" customWidth="1"/>
    <col min="9" max="9" width="9.28515625" style="10" bestFit="1" customWidth="1"/>
    <col min="10" max="12" width="9.140625" style="10"/>
    <col min="13" max="13" width="13.28515625" style="10" customWidth="1"/>
    <col min="14" max="14" width="13.140625" style="10" customWidth="1"/>
    <col min="15" max="15" width="9.28515625" style="10" bestFit="1" customWidth="1"/>
    <col min="16" max="16384" width="9.140625" style="10"/>
  </cols>
  <sheetData>
    <row r="1" spans="1:15" ht="28.5" thickBot="1">
      <c r="A1" s="90" t="s">
        <v>167</v>
      </c>
      <c r="B1" s="6"/>
      <c r="C1" s="5"/>
      <c r="D1" s="6"/>
      <c r="E1" s="6"/>
      <c r="F1" s="6"/>
      <c r="G1" s="6"/>
      <c r="H1" s="6"/>
      <c r="I1" s="6"/>
      <c r="J1" s="6"/>
      <c r="K1" s="6"/>
      <c r="L1" s="6"/>
      <c r="M1" s="6"/>
      <c r="N1" s="6"/>
      <c r="O1" s="6"/>
    </row>
    <row r="2" spans="1:15" ht="18.75" thickBot="1">
      <c r="A2" s="42" t="s">
        <v>31</v>
      </c>
      <c r="B2" s="4"/>
      <c r="C2" s="5"/>
      <c r="D2" s="6"/>
      <c r="E2" s="6"/>
      <c r="F2" s="6"/>
      <c r="G2" s="6"/>
      <c r="H2" s="8" t="s">
        <v>61</v>
      </c>
      <c r="I2" s="87"/>
      <c r="J2" s="6"/>
      <c r="K2" s="6"/>
      <c r="L2" s="6"/>
      <c r="M2" s="6"/>
      <c r="N2" s="8" t="s">
        <v>62</v>
      </c>
      <c r="O2" s="88"/>
    </row>
    <row r="3" spans="1:15" ht="18">
      <c r="A3" s="14" t="s">
        <v>145</v>
      </c>
      <c r="B3" s="6"/>
      <c r="C3" s="5"/>
      <c r="D3" s="6"/>
      <c r="E3" s="6"/>
      <c r="F3" s="6"/>
      <c r="G3" s="6"/>
      <c r="H3" s="6"/>
      <c r="I3" s="6"/>
      <c r="J3" s="6"/>
      <c r="K3" s="6"/>
      <c r="L3" s="6"/>
      <c r="M3" s="6"/>
      <c r="N3" s="6"/>
      <c r="O3" s="6"/>
    </row>
    <row r="4" spans="1:15" ht="18.75" thickBot="1">
      <c r="A4" s="14" t="s">
        <v>114</v>
      </c>
      <c r="B4" s="6"/>
      <c r="C4" s="5"/>
      <c r="D4" s="6"/>
      <c r="E4" s="6"/>
      <c r="F4" s="6"/>
      <c r="G4" s="6"/>
      <c r="H4" s="6"/>
      <c r="I4" s="6"/>
      <c r="J4" s="6"/>
      <c r="K4" s="6"/>
      <c r="L4" s="6"/>
      <c r="M4" s="6"/>
      <c r="N4" s="6"/>
      <c r="O4" s="6"/>
    </row>
    <row r="5" spans="1:15" ht="27.75">
      <c r="A5" s="213" t="s">
        <v>65</v>
      </c>
      <c r="B5" s="214"/>
      <c r="C5" s="214"/>
      <c r="D5" s="215"/>
      <c r="E5" s="16"/>
      <c r="F5" s="216" t="s">
        <v>66</v>
      </c>
      <c r="G5" s="217"/>
      <c r="H5" s="217"/>
      <c r="I5" s="218"/>
      <c r="J5" s="16"/>
      <c r="K5" s="216" t="s">
        <v>67</v>
      </c>
      <c r="L5" s="217"/>
      <c r="M5" s="217"/>
      <c r="N5" s="217"/>
      <c r="O5" s="218"/>
    </row>
    <row r="6" spans="1:15" ht="78.75">
      <c r="A6" s="17" t="s">
        <v>68</v>
      </c>
      <c r="B6" s="17" t="s">
        <v>36</v>
      </c>
      <c r="C6" s="17" t="s">
        <v>37</v>
      </c>
      <c r="D6" s="18" t="s">
        <v>146</v>
      </c>
      <c r="F6" s="19" t="s">
        <v>69</v>
      </c>
      <c r="G6" s="20" t="s">
        <v>40</v>
      </c>
      <c r="H6" s="21" t="s">
        <v>41</v>
      </c>
      <c r="I6" s="18" t="s">
        <v>42</v>
      </c>
      <c r="J6" s="22"/>
      <c r="K6" s="19" t="s">
        <v>43</v>
      </c>
      <c r="L6" s="20" t="s">
        <v>70</v>
      </c>
      <c r="M6" s="20" t="s">
        <v>71</v>
      </c>
      <c r="N6" s="17" t="s">
        <v>41</v>
      </c>
      <c r="O6" s="18" t="s">
        <v>46</v>
      </c>
    </row>
    <row r="7" spans="1:15" ht="18">
      <c r="A7" s="23" t="s">
        <v>168</v>
      </c>
      <c r="B7" s="24">
        <v>2</v>
      </c>
      <c r="C7" s="25">
        <v>230</v>
      </c>
      <c r="D7" s="79">
        <f>C7*B7</f>
        <v>460</v>
      </c>
      <c r="E7" s="6"/>
      <c r="F7" s="26"/>
      <c r="G7" s="153">
        <f t="shared" ref="G7:G34" si="0">F7*C7</f>
        <v>0</v>
      </c>
      <c r="H7" s="27" t="str">
        <f>IF(G7=0,"",IF(OR(G7-$D7&gt;0,G7-$D7&lt;0), (G7-$D7)/$D7, ""))</f>
        <v/>
      </c>
      <c r="I7" s="28"/>
      <c r="J7" s="6"/>
      <c r="K7" s="29"/>
      <c r="L7" s="30"/>
      <c r="M7" s="153">
        <f t="shared" ref="M7:M37" si="1">IFERROR(L7*C7,"")</f>
        <v>0</v>
      </c>
      <c r="N7" s="27" t="str">
        <f>IFERROR(IF(M7=0,"",IF(OR(M7-$D7&gt;0,M7-$D7&lt;0), (M7-$D7)/$D7, "")),"")</f>
        <v/>
      </c>
      <c r="O7" s="28"/>
    </row>
    <row r="8" spans="1:15" ht="18">
      <c r="A8" s="23" t="s">
        <v>169</v>
      </c>
      <c r="B8" s="24">
        <v>1</v>
      </c>
      <c r="C8" s="25">
        <v>810</v>
      </c>
      <c r="D8" s="79">
        <f>C8*B8</f>
        <v>810</v>
      </c>
      <c r="E8" s="6"/>
      <c r="F8" s="26"/>
      <c r="G8" s="153">
        <f t="shared" si="0"/>
        <v>0</v>
      </c>
      <c r="H8" s="27" t="str">
        <f t="shared" ref="H8:H21" si="2">IF(G8=0,"",IF(OR(G8-$D8&gt;0,G8-$D8&lt;0), (G8-$D8)/$D8, ""))</f>
        <v/>
      </c>
      <c r="I8" s="28"/>
      <c r="J8" s="6"/>
      <c r="K8" s="29"/>
      <c r="L8" s="30"/>
      <c r="M8" s="153">
        <f t="shared" si="1"/>
        <v>0</v>
      </c>
      <c r="N8" s="27" t="str">
        <f t="shared" ref="N8:N35" si="3">IFERROR(IF(M8=0,"",IF(OR(M8-$D8&gt;0,M8-$D8&lt;0), (M8-$D8)/$D8, "")),"")</f>
        <v/>
      </c>
      <c r="O8" s="28"/>
    </row>
    <row r="9" spans="1:15" ht="18">
      <c r="A9" s="23" t="s">
        <v>170</v>
      </c>
      <c r="B9" s="24">
        <v>1</v>
      </c>
      <c r="C9" s="25">
        <v>450</v>
      </c>
      <c r="D9" s="79">
        <f>C9*B9</f>
        <v>450</v>
      </c>
      <c r="E9" s="6"/>
      <c r="F9" s="26"/>
      <c r="G9" s="153">
        <f t="shared" si="0"/>
        <v>0</v>
      </c>
      <c r="H9" s="27" t="str">
        <f t="shared" si="2"/>
        <v/>
      </c>
      <c r="I9" s="28"/>
      <c r="J9" s="6"/>
      <c r="K9" s="29"/>
      <c r="L9" s="30"/>
      <c r="M9" s="153">
        <f t="shared" si="1"/>
        <v>0</v>
      </c>
      <c r="N9" s="27" t="str">
        <f t="shared" si="3"/>
        <v/>
      </c>
      <c r="O9" s="28"/>
    </row>
    <row r="10" spans="1:15" ht="18">
      <c r="A10" s="31" t="s">
        <v>171</v>
      </c>
      <c r="B10" s="24">
        <v>1</v>
      </c>
      <c r="C10" s="25">
        <v>720</v>
      </c>
      <c r="D10" s="79">
        <f>C10*B10</f>
        <v>720</v>
      </c>
      <c r="E10" s="6"/>
      <c r="F10" s="26"/>
      <c r="G10" s="153">
        <f t="shared" si="0"/>
        <v>0</v>
      </c>
      <c r="H10" s="27" t="str">
        <f t="shared" si="2"/>
        <v/>
      </c>
      <c r="I10" s="28"/>
      <c r="J10" s="6"/>
      <c r="K10" s="29"/>
      <c r="L10" s="30"/>
      <c r="M10" s="153">
        <f t="shared" si="1"/>
        <v>0</v>
      </c>
      <c r="N10" s="27" t="str">
        <f t="shared" si="3"/>
        <v/>
      </c>
      <c r="O10" s="28"/>
    </row>
    <row r="11" spans="1:15" ht="18">
      <c r="A11" s="31" t="s">
        <v>172</v>
      </c>
      <c r="B11" s="24">
        <v>1</v>
      </c>
      <c r="C11" s="25">
        <v>1000</v>
      </c>
      <c r="D11" s="79">
        <f>C11*B11</f>
        <v>1000</v>
      </c>
      <c r="E11" s="6"/>
      <c r="F11" s="26"/>
      <c r="G11" s="153">
        <f t="shared" si="0"/>
        <v>0</v>
      </c>
      <c r="H11" s="27" t="str">
        <f t="shared" si="2"/>
        <v/>
      </c>
      <c r="I11" s="28"/>
      <c r="J11" s="6"/>
      <c r="K11" s="29"/>
      <c r="L11" s="30"/>
      <c r="M11" s="153">
        <f t="shared" si="1"/>
        <v>0</v>
      </c>
      <c r="N11" s="27" t="str">
        <f t="shared" si="3"/>
        <v/>
      </c>
      <c r="O11" s="28"/>
    </row>
    <row r="12" spans="1:15" ht="18">
      <c r="A12" s="31" t="s">
        <v>173</v>
      </c>
      <c r="B12" s="24">
        <v>1</v>
      </c>
      <c r="C12" s="25">
        <v>1000</v>
      </c>
      <c r="D12" s="79">
        <f t="shared" ref="D12:D37" si="4">C12*B12</f>
        <v>1000</v>
      </c>
      <c r="E12" s="6"/>
      <c r="F12" s="26"/>
      <c r="G12" s="153">
        <f t="shared" si="0"/>
        <v>0</v>
      </c>
      <c r="H12" s="27" t="str">
        <f t="shared" si="2"/>
        <v/>
      </c>
      <c r="I12" s="28"/>
      <c r="J12" s="6"/>
      <c r="K12" s="29"/>
      <c r="L12" s="30"/>
      <c r="M12" s="153">
        <f t="shared" si="1"/>
        <v>0</v>
      </c>
      <c r="N12" s="27" t="str">
        <f t="shared" si="3"/>
        <v/>
      </c>
      <c r="O12" s="28"/>
    </row>
    <row r="13" spans="1:15" ht="18">
      <c r="A13" s="23" t="s">
        <v>174</v>
      </c>
      <c r="B13" s="24">
        <v>1</v>
      </c>
      <c r="C13" s="25">
        <v>1000</v>
      </c>
      <c r="D13" s="79">
        <f t="shared" si="4"/>
        <v>1000</v>
      </c>
      <c r="E13" s="6"/>
      <c r="F13" s="26"/>
      <c r="G13" s="153">
        <f t="shared" si="0"/>
        <v>0</v>
      </c>
      <c r="H13" s="27" t="str">
        <f t="shared" si="2"/>
        <v/>
      </c>
      <c r="I13" s="28"/>
      <c r="J13" s="6"/>
      <c r="K13" s="29"/>
      <c r="L13" s="30"/>
      <c r="M13" s="153">
        <f t="shared" si="1"/>
        <v>0</v>
      </c>
      <c r="N13" s="27" t="str">
        <f t="shared" si="3"/>
        <v/>
      </c>
      <c r="O13" s="28"/>
    </row>
    <row r="14" spans="1:15" ht="36">
      <c r="A14" s="31" t="s">
        <v>175</v>
      </c>
      <c r="B14" s="24">
        <v>1</v>
      </c>
      <c r="C14" s="25">
        <v>1000</v>
      </c>
      <c r="D14" s="79">
        <f t="shared" si="4"/>
        <v>1000</v>
      </c>
      <c r="E14" s="6"/>
      <c r="F14" s="26"/>
      <c r="G14" s="153">
        <f t="shared" si="0"/>
        <v>0</v>
      </c>
      <c r="H14" s="27" t="str">
        <f t="shared" si="2"/>
        <v/>
      </c>
      <c r="I14" s="28"/>
      <c r="J14" s="6"/>
      <c r="K14" s="29"/>
      <c r="L14" s="30"/>
      <c r="M14" s="153">
        <f t="shared" si="1"/>
        <v>0</v>
      </c>
      <c r="N14" s="27" t="str">
        <f t="shared" si="3"/>
        <v/>
      </c>
      <c r="O14" s="28"/>
    </row>
    <row r="15" spans="1:15" ht="36">
      <c r="A15" s="31" t="s">
        <v>151</v>
      </c>
      <c r="B15" s="24">
        <v>1</v>
      </c>
      <c r="C15" s="25">
        <v>3000</v>
      </c>
      <c r="D15" s="79">
        <f t="shared" si="4"/>
        <v>3000</v>
      </c>
      <c r="E15" s="6"/>
      <c r="F15" s="26"/>
      <c r="G15" s="153">
        <f t="shared" si="0"/>
        <v>0</v>
      </c>
      <c r="H15" s="27" t="str">
        <f t="shared" si="2"/>
        <v/>
      </c>
      <c r="I15" s="28"/>
      <c r="J15" s="6"/>
      <c r="K15" s="29"/>
      <c r="L15" s="30"/>
      <c r="M15" s="153">
        <f t="shared" si="1"/>
        <v>0</v>
      </c>
      <c r="N15" s="27" t="str">
        <f t="shared" si="3"/>
        <v/>
      </c>
      <c r="O15" s="28"/>
    </row>
    <row r="16" spans="1:15" ht="18">
      <c r="A16" s="31" t="s">
        <v>176</v>
      </c>
      <c r="B16" s="24">
        <v>1</v>
      </c>
      <c r="C16" s="25">
        <v>500</v>
      </c>
      <c r="D16" s="79">
        <f t="shared" si="4"/>
        <v>500</v>
      </c>
      <c r="E16" s="6"/>
      <c r="F16" s="26"/>
      <c r="G16" s="153">
        <f t="shared" si="0"/>
        <v>0</v>
      </c>
      <c r="H16" s="27" t="str">
        <f t="shared" si="2"/>
        <v/>
      </c>
      <c r="I16" s="28"/>
      <c r="J16" s="6"/>
      <c r="K16" s="29"/>
      <c r="L16" s="30"/>
      <c r="M16" s="153">
        <f t="shared" si="1"/>
        <v>0</v>
      </c>
      <c r="N16" s="27" t="str">
        <f t="shared" si="3"/>
        <v/>
      </c>
      <c r="O16" s="28"/>
    </row>
    <row r="17" spans="1:18" ht="18">
      <c r="A17" s="23" t="s">
        <v>177</v>
      </c>
      <c r="B17" s="24">
        <v>1</v>
      </c>
      <c r="C17" s="25">
        <v>2000</v>
      </c>
      <c r="D17" s="79">
        <f t="shared" si="4"/>
        <v>2000</v>
      </c>
      <c r="E17" s="6"/>
      <c r="F17" s="26"/>
      <c r="G17" s="153">
        <f t="shared" si="0"/>
        <v>0</v>
      </c>
      <c r="H17" s="27" t="str">
        <f t="shared" si="2"/>
        <v/>
      </c>
      <c r="I17" s="28"/>
      <c r="J17" s="6"/>
      <c r="K17" s="29"/>
      <c r="L17" s="30"/>
      <c r="M17" s="153">
        <f t="shared" si="1"/>
        <v>0</v>
      </c>
      <c r="N17" s="27" t="str">
        <f t="shared" si="3"/>
        <v/>
      </c>
      <c r="O17" s="28"/>
    </row>
    <row r="18" spans="1:18" customFormat="1" ht="20.25" customHeight="1">
      <c r="A18" s="145" t="s">
        <v>178</v>
      </c>
      <c r="B18" s="24">
        <v>1</v>
      </c>
      <c r="C18" s="25">
        <v>500</v>
      </c>
      <c r="D18" s="72">
        <f t="shared" ref="D18:D20" si="5">C18*B18</f>
        <v>500</v>
      </c>
      <c r="E18" s="6"/>
      <c r="F18" s="26"/>
      <c r="G18" s="153">
        <f t="shared" ref="G18:G20" si="6">F18*C18</f>
        <v>0</v>
      </c>
      <c r="H18" s="27" t="str">
        <f t="shared" si="2"/>
        <v/>
      </c>
      <c r="I18" s="28"/>
      <c r="J18" s="6"/>
      <c r="K18" s="29"/>
      <c r="L18" s="30"/>
      <c r="M18" s="153">
        <f t="shared" si="1"/>
        <v>0</v>
      </c>
      <c r="N18" s="27" t="str">
        <f t="shared" ref="N18:N20" si="7">IFERROR(IF(M18=0,"",IF(OR(M18-$D18&gt;0,M18-$D18&lt;0), (M18-$D18)/$D18, "")),"")</f>
        <v/>
      </c>
      <c r="O18" s="28"/>
      <c r="P18" s="10"/>
      <c r="R18" s="142"/>
    </row>
    <row r="19" spans="1:18" customFormat="1" ht="20.25" customHeight="1">
      <c r="A19" s="145" t="s">
        <v>179</v>
      </c>
      <c r="B19" s="24">
        <v>1</v>
      </c>
      <c r="C19" s="25">
        <v>2000</v>
      </c>
      <c r="D19" s="72">
        <f t="shared" si="5"/>
        <v>2000</v>
      </c>
      <c r="E19" s="6"/>
      <c r="F19" s="26"/>
      <c r="G19" s="153">
        <f t="shared" si="6"/>
        <v>0</v>
      </c>
      <c r="H19" s="27" t="str">
        <f t="shared" si="2"/>
        <v/>
      </c>
      <c r="I19" s="28"/>
      <c r="J19" s="6"/>
      <c r="K19" s="29"/>
      <c r="L19" s="30"/>
      <c r="M19" s="153">
        <f t="shared" si="1"/>
        <v>0</v>
      </c>
      <c r="N19" s="27" t="str">
        <f t="shared" si="7"/>
        <v/>
      </c>
      <c r="O19" s="28"/>
      <c r="P19" s="10"/>
      <c r="R19" s="142"/>
    </row>
    <row r="20" spans="1:18" customFormat="1" ht="20.25" customHeight="1">
      <c r="A20" s="145" t="s">
        <v>180</v>
      </c>
      <c r="B20" s="24">
        <v>1</v>
      </c>
      <c r="C20" s="25">
        <v>1000</v>
      </c>
      <c r="D20" s="72">
        <f t="shared" si="5"/>
        <v>1000</v>
      </c>
      <c r="E20" s="6"/>
      <c r="F20" s="26"/>
      <c r="G20" s="153">
        <f t="shared" si="6"/>
        <v>0</v>
      </c>
      <c r="H20" s="27" t="str">
        <f t="shared" si="2"/>
        <v/>
      </c>
      <c r="I20" s="28"/>
      <c r="J20" s="6"/>
      <c r="K20" s="29"/>
      <c r="L20" s="30"/>
      <c r="M20" s="153">
        <f t="shared" si="1"/>
        <v>0</v>
      </c>
      <c r="N20" s="27" t="str">
        <f t="shared" si="7"/>
        <v/>
      </c>
      <c r="O20" s="28"/>
      <c r="P20" s="10"/>
      <c r="R20" s="142"/>
    </row>
    <row r="21" spans="1:18" customFormat="1" ht="35.25" customHeight="1">
      <c r="A21" s="145" t="s">
        <v>101</v>
      </c>
      <c r="B21" s="24">
        <v>1</v>
      </c>
      <c r="C21" s="25">
        <v>800</v>
      </c>
      <c r="D21" s="72">
        <f t="shared" si="4"/>
        <v>800</v>
      </c>
      <c r="E21" s="6"/>
      <c r="F21" s="26"/>
      <c r="G21" s="153">
        <f t="shared" si="0"/>
        <v>0</v>
      </c>
      <c r="H21" s="27" t="str">
        <f t="shared" si="2"/>
        <v/>
      </c>
      <c r="I21" s="28"/>
      <c r="J21" s="6"/>
      <c r="K21" s="29"/>
      <c r="L21" s="30"/>
      <c r="M21" s="153">
        <f t="shared" si="1"/>
        <v>0</v>
      </c>
      <c r="N21" s="27" t="str">
        <f t="shared" si="3"/>
        <v/>
      </c>
      <c r="O21" s="28"/>
      <c r="P21" s="10"/>
      <c r="R21" s="142"/>
    </row>
    <row r="22" spans="1:18" customFormat="1" ht="38.25" customHeight="1">
      <c r="A22" s="145" t="s">
        <v>102</v>
      </c>
      <c r="B22" s="24">
        <v>1</v>
      </c>
      <c r="C22" s="25">
        <v>700</v>
      </c>
      <c r="D22" s="72">
        <f t="shared" si="4"/>
        <v>700</v>
      </c>
      <c r="E22" s="6"/>
      <c r="F22" s="26"/>
      <c r="G22" s="153">
        <f t="shared" si="0"/>
        <v>0</v>
      </c>
      <c r="H22" s="150" t="str">
        <f t="shared" ref="H22:H38" si="8">IF(G22=0,"",IF(OR(G22-$D22&gt;0,G22-$D22&lt;0), (G22-$D22)/$D22, ""))</f>
        <v/>
      </c>
      <c r="I22" s="28"/>
      <c r="J22" s="6"/>
      <c r="K22" s="29"/>
      <c r="L22" s="30"/>
      <c r="M22" s="153">
        <f t="shared" si="1"/>
        <v>0</v>
      </c>
      <c r="N22" s="27" t="str">
        <f t="shared" si="3"/>
        <v/>
      </c>
      <c r="O22" s="28"/>
      <c r="P22" s="10"/>
      <c r="R22" s="142"/>
    </row>
    <row r="23" spans="1:18" customFormat="1" ht="19.5" customHeight="1">
      <c r="A23" s="147" t="s">
        <v>103</v>
      </c>
      <c r="B23" s="33">
        <v>2</v>
      </c>
      <c r="C23" s="25">
        <v>370</v>
      </c>
      <c r="D23" s="72">
        <f t="shared" si="4"/>
        <v>740</v>
      </c>
      <c r="E23" s="6"/>
      <c r="F23" s="26"/>
      <c r="G23" s="153">
        <f t="shared" si="0"/>
        <v>0</v>
      </c>
      <c r="H23" s="150" t="str">
        <f t="shared" si="8"/>
        <v/>
      </c>
      <c r="I23" s="28"/>
      <c r="J23" s="6"/>
      <c r="K23" s="29"/>
      <c r="L23" s="30"/>
      <c r="M23" s="153">
        <f t="shared" si="1"/>
        <v>0</v>
      </c>
      <c r="N23" s="27" t="str">
        <f t="shared" si="3"/>
        <v/>
      </c>
      <c r="O23" s="28"/>
      <c r="P23" s="10"/>
      <c r="R23" s="142"/>
    </row>
    <row r="24" spans="1:18" customFormat="1" ht="19.5" customHeight="1">
      <c r="A24" s="147" t="s">
        <v>139</v>
      </c>
      <c r="B24" s="33">
        <v>1</v>
      </c>
      <c r="C24" s="25">
        <v>500</v>
      </c>
      <c r="D24" s="72">
        <f t="shared" si="4"/>
        <v>500</v>
      </c>
      <c r="E24" s="6"/>
      <c r="F24" s="26"/>
      <c r="G24" s="153">
        <f t="shared" si="0"/>
        <v>0</v>
      </c>
      <c r="H24" s="150" t="str">
        <f t="shared" si="8"/>
        <v/>
      </c>
      <c r="I24" s="28"/>
      <c r="J24" s="6"/>
      <c r="K24" s="29"/>
      <c r="L24" s="30"/>
      <c r="M24" s="153">
        <f t="shared" si="1"/>
        <v>0</v>
      </c>
      <c r="N24" s="27" t="str">
        <f t="shared" si="3"/>
        <v/>
      </c>
      <c r="O24" s="28"/>
      <c r="P24" s="10"/>
      <c r="R24" s="142"/>
    </row>
    <row r="25" spans="1:18" ht="18">
      <c r="A25" s="32" t="s">
        <v>181</v>
      </c>
      <c r="B25" s="33">
        <v>1</v>
      </c>
      <c r="C25" s="25">
        <v>200</v>
      </c>
      <c r="D25" s="79">
        <f t="shared" ref="D25" si="9">C25*B25</f>
        <v>200</v>
      </c>
      <c r="E25" s="6"/>
      <c r="F25" s="26"/>
      <c r="G25" s="153">
        <f t="shared" ref="G25" si="10">F25*C25</f>
        <v>0</v>
      </c>
      <c r="H25" s="150" t="str">
        <f t="shared" si="8"/>
        <v/>
      </c>
      <c r="I25" s="28"/>
      <c r="J25" s="6"/>
      <c r="K25" s="29"/>
      <c r="L25" s="30"/>
      <c r="M25" s="153">
        <f t="shared" si="1"/>
        <v>0</v>
      </c>
      <c r="N25" s="27" t="str">
        <f t="shared" ref="N25" si="11">IFERROR(IF(M25=0,"",IF(OR(M25-$D25&gt;0,M25-$D25&lt;0), (M25-$D25)/$D25, "")),"")</f>
        <v/>
      </c>
      <c r="O25" s="28"/>
    </row>
    <row r="26" spans="1:18" customFormat="1" ht="19.5" customHeight="1">
      <c r="A26" s="147" t="s">
        <v>182</v>
      </c>
      <c r="B26" s="33">
        <v>1</v>
      </c>
      <c r="C26" s="25">
        <v>600</v>
      </c>
      <c r="D26" s="72">
        <f t="shared" si="4"/>
        <v>600</v>
      </c>
      <c r="E26" s="6"/>
      <c r="F26" s="26"/>
      <c r="G26" s="153">
        <f t="shared" si="0"/>
        <v>0</v>
      </c>
      <c r="H26" s="27" t="str">
        <f t="shared" si="8"/>
        <v/>
      </c>
      <c r="I26" s="28"/>
      <c r="J26" s="6"/>
      <c r="K26" s="29"/>
      <c r="L26" s="30"/>
      <c r="M26" s="153">
        <f t="shared" si="1"/>
        <v>0</v>
      </c>
      <c r="N26" s="27" t="str">
        <f t="shared" si="3"/>
        <v/>
      </c>
      <c r="O26" s="28"/>
      <c r="P26" s="10"/>
      <c r="R26" s="142"/>
    </row>
    <row r="27" spans="1:18" ht="18.75" customHeight="1">
      <c r="A27" s="145" t="s">
        <v>133</v>
      </c>
      <c r="B27" s="24">
        <v>1</v>
      </c>
      <c r="C27" s="25">
        <v>3000</v>
      </c>
      <c r="D27" s="72">
        <f t="shared" si="4"/>
        <v>3000</v>
      </c>
      <c r="E27" s="6"/>
      <c r="F27" s="26"/>
      <c r="G27" s="153">
        <f t="shared" si="0"/>
        <v>0</v>
      </c>
      <c r="H27" s="27" t="str">
        <f t="shared" si="8"/>
        <v/>
      </c>
      <c r="I27" s="28"/>
      <c r="J27" s="6"/>
      <c r="K27" s="29"/>
      <c r="L27" s="30"/>
      <c r="M27" s="153">
        <f t="shared" si="1"/>
        <v>0</v>
      </c>
      <c r="N27" s="27" t="str">
        <f t="shared" ref="N27" si="12">IFERROR(IF(M27=0,"",IF(OR(M27-$D27&gt;0,M27-$D27&lt;0), (M27-$D27)/$D27, "")),"")</f>
        <v/>
      </c>
      <c r="O27" s="28"/>
    </row>
    <row r="28" spans="1:18" ht="51.75" customHeight="1">
      <c r="A28" s="145" t="s">
        <v>134</v>
      </c>
      <c r="B28" s="24">
        <v>1</v>
      </c>
      <c r="C28" s="25">
        <v>3800</v>
      </c>
      <c r="D28" s="72">
        <f t="shared" si="4"/>
        <v>3800</v>
      </c>
      <c r="E28" s="6"/>
      <c r="F28" s="26"/>
      <c r="G28" s="153">
        <f t="shared" si="0"/>
        <v>0</v>
      </c>
      <c r="H28" s="27" t="str">
        <f t="shared" si="8"/>
        <v/>
      </c>
      <c r="I28" s="28"/>
      <c r="J28" s="6"/>
      <c r="K28" s="29"/>
      <c r="L28" s="30"/>
      <c r="M28" s="153">
        <f t="shared" si="1"/>
        <v>0</v>
      </c>
      <c r="N28" s="27" t="str">
        <f t="shared" ref="N28" si="13">IFERROR(IF(M28=0,"",IF(OR(M28-$D28&gt;0,M28-$D28&lt;0), (M28-$D28)/$D28, "")),"")</f>
        <v/>
      </c>
      <c r="O28" s="28"/>
    </row>
    <row r="29" spans="1:18" customFormat="1" ht="17.25" customHeight="1">
      <c r="A29" s="147" t="s">
        <v>105</v>
      </c>
      <c r="B29" s="33">
        <v>1</v>
      </c>
      <c r="C29" s="25">
        <v>850</v>
      </c>
      <c r="D29" s="72">
        <f>C29*B29</f>
        <v>850</v>
      </c>
      <c r="E29" s="6"/>
      <c r="F29" s="26"/>
      <c r="G29" s="153">
        <f>F29*C29</f>
        <v>0</v>
      </c>
      <c r="H29" s="27" t="str">
        <f t="shared" si="8"/>
        <v/>
      </c>
      <c r="I29" s="28"/>
      <c r="J29" s="6"/>
      <c r="K29" s="29"/>
      <c r="L29" s="30"/>
      <c r="M29" s="153">
        <f t="shared" si="1"/>
        <v>0</v>
      </c>
      <c r="N29" s="27" t="str">
        <f t="shared" si="3"/>
        <v/>
      </c>
      <c r="O29" s="28"/>
      <c r="P29" s="10"/>
      <c r="R29" s="142"/>
    </row>
    <row r="30" spans="1:18" customFormat="1" ht="17.25" customHeight="1">
      <c r="A30" s="152" t="s">
        <v>104</v>
      </c>
      <c r="B30" s="33">
        <v>1</v>
      </c>
      <c r="C30" s="25">
        <v>150</v>
      </c>
      <c r="D30" s="72">
        <f>C30*B30</f>
        <v>150</v>
      </c>
      <c r="E30" s="6"/>
      <c r="F30" s="26"/>
      <c r="G30" s="153">
        <f>F30*C30</f>
        <v>0</v>
      </c>
      <c r="H30" s="27" t="str">
        <f t="shared" si="8"/>
        <v/>
      </c>
      <c r="I30" s="28"/>
      <c r="J30" s="6"/>
      <c r="K30" s="29"/>
      <c r="L30" s="30"/>
      <c r="M30" s="153">
        <f t="shared" si="1"/>
        <v>0</v>
      </c>
      <c r="N30" s="27" t="str">
        <f t="shared" si="3"/>
        <v/>
      </c>
      <c r="O30" s="28"/>
      <c r="P30" s="10"/>
      <c r="R30" s="142"/>
    </row>
    <row r="31" spans="1:18" ht="19.5" customHeight="1">
      <c r="A31" s="31" t="s">
        <v>106</v>
      </c>
      <c r="B31" s="24">
        <v>3</v>
      </c>
      <c r="C31" s="25">
        <v>150</v>
      </c>
      <c r="D31" s="72">
        <f t="shared" ref="D31" si="14">C31*B31</f>
        <v>450</v>
      </c>
      <c r="E31" s="6"/>
      <c r="F31" s="26"/>
      <c r="G31" s="153">
        <f t="shared" ref="G31" si="15">F31*C31</f>
        <v>0</v>
      </c>
      <c r="H31" s="27" t="str">
        <f t="shared" si="8"/>
        <v/>
      </c>
      <c r="I31" s="28"/>
      <c r="J31" s="6"/>
      <c r="K31" s="29"/>
      <c r="L31" s="30"/>
      <c r="M31" s="153">
        <f t="shared" si="1"/>
        <v>0</v>
      </c>
      <c r="N31" s="27" t="str">
        <f t="shared" si="3"/>
        <v/>
      </c>
      <c r="O31" s="28"/>
    </row>
    <row r="32" spans="1:18" ht="18">
      <c r="A32" s="32" t="s">
        <v>183</v>
      </c>
      <c r="B32" s="33">
        <v>2</v>
      </c>
      <c r="C32" s="25">
        <v>500</v>
      </c>
      <c r="D32" s="79">
        <f t="shared" si="4"/>
        <v>1000</v>
      </c>
      <c r="E32" s="6"/>
      <c r="F32" s="26"/>
      <c r="G32" s="153">
        <f t="shared" si="0"/>
        <v>0</v>
      </c>
      <c r="H32" s="27" t="str">
        <f t="shared" si="8"/>
        <v/>
      </c>
      <c r="I32" s="28"/>
      <c r="J32" s="6"/>
      <c r="K32" s="29"/>
      <c r="L32" s="30"/>
      <c r="M32" s="153">
        <f t="shared" si="1"/>
        <v>0</v>
      </c>
      <c r="N32" s="27" t="str">
        <f t="shared" si="3"/>
        <v/>
      </c>
      <c r="O32" s="28"/>
    </row>
    <row r="33" spans="1:18" ht="18">
      <c r="A33" s="32" t="s">
        <v>164</v>
      </c>
      <c r="B33" s="33">
        <v>1</v>
      </c>
      <c r="C33" s="25">
        <v>400</v>
      </c>
      <c r="D33" s="79">
        <f t="shared" si="4"/>
        <v>400</v>
      </c>
      <c r="E33" s="6"/>
      <c r="F33" s="26"/>
      <c r="G33" s="153">
        <f t="shared" si="0"/>
        <v>0</v>
      </c>
      <c r="H33" s="27" t="str">
        <f t="shared" si="8"/>
        <v/>
      </c>
      <c r="I33" s="28"/>
      <c r="J33" s="6"/>
      <c r="K33" s="29"/>
      <c r="L33" s="30"/>
      <c r="M33" s="153">
        <f t="shared" si="1"/>
        <v>0</v>
      </c>
      <c r="N33" s="27" t="str">
        <f t="shared" si="3"/>
        <v/>
      </c>
      <c r="O33" s="28"/>
    </row>
    <row r="34" spans="1:18" customFormat="1" ht="18">
      <c r="A34" s="23" t="s">
        <v>108</v>
      </c>
      <c r="B34" s="24">
        <v>2</v>
      </c>
      <c r="C34" s="25">
        <v>2000</v>
      </c>
      <c r="D34" s="79">
        <f t="shared" si="4"/>
        <v>4000</v>
      </c>
      <c r="E34" s="6"/>
      <c r="F34" s="26"/>
      <c r="G34" s="153">
        <f t="shared" si="0"/>
        <v>0</v>
      </c>
      <c r="H34" s="27" t="str">
        <f t="shared" si="8"/>
        <v/>
      </c>
      <c r="I34" s="28"/>
      <c r="J34" s="6"/>
      <c r="K34" s="29"/>
      <c r="L34" s="30"/>
      <c r="M34" s="153">
        <f t="shared" si="1"/>
        <v>0</v>
      </c>
      <c r="N34" s="27" t="str">
        <f t="shared" si="3"/>
        <v/>
      </c>
      <c r="O34" s="28"/>
      <c r="P34" s="10"/>
      <c r="R34" s="142"/>
    </row>
    <row r="35" spans="1:18" customFormat="1" ht="18">
      <c r="A35" s="23" t="s">
        <v>109</v>
      </c>
      <c r="B35" s="24">
        <v>1</v>
      </c>
      <c r="C35" s="25">
        <v>1200</v>
      </c>
      <c r="D35" s="79">
        <f t="shared" si="4"/>
        <v>1200</v>
      </c>
      <c r="E35" s="6"/>
      <c r="F35" s="26"/>
      <c r="G35" s="153">
        <f t="shared" ref="G35" si="16">F35*C35</f>
        <v>0</v>
      </c>
      <c r="H35" s="27" t="str">
        <f t="shared" si="8"/>
        <v/>
      </c>
      <c r="I35" s="28"/>
      <c r="J35" s="6"/>
      <c r="K35" s="29"/>
      <c r="L35" s="30"/>
      <c r="M35" s="153">
        <f t="shared" si="1"/>
        <v>0</v>
      </c>
      <c r="N35" s="27" t="str">
        <f t="shared" si="3"/>
        <v/>
      </c>
      <c r="O35" s="28"/>
      <c r="P35" s="10"/>
      <c r="R35" s="142"/>
    </row>
    <row r="36" spans="1:18" ht="18.75" customHeight="1">
      <c r="A36" s="31" t="s">
        <v>165</v>
      </c>
      <c r="B36" s="24">
        <v>8</v>
      </c>
      <c r="C36" s="25">
        <v>50</v>
      </c>
      <c r="D36" s="79">
        <f>C36*B36</f>
        <v>400</v>
      </c>
      <c r="E36" s="6"/>
      <c r="F36" s="26"/>
      <c r="G36" s="153">
        <f>F36*C36</f>
        <v>0</v>
      </c>
      <c r="H36" s="27" t="str">
        <f t="shared" si="8"/>
        <v/>
      </c>
      <c r="I36" s="28"/>
      <c r="J36" s="6"/>
      <c r="K36" s="29"/>
      <c r="L36" s="30"/>
      <c r="M36" s="153">
        <f t="shared" si="1"/>
        <v>0</v>
      </c>
      <c r="N36" s="27" t="str">
        <f>IFERROR(IF(M36=0,"",IF(OR(M36-$D36&gt;0,M36-$D36&lt;0), (M36-$D36)/$D36, "")),"")</f>
        <v/>
      </c>
      <c r="O36" s="28"/>
    </row>
    <row r="37" spans="1:18" ht="18">
      <c r="A37" s="23" t="s">
        <v>166</v>
      </c>
      <c r="B37" s="24">
        <v>1</v>
      </c>
      <c r="C37" s="25">
        <v>1000</v>
      </c>
      <c r="D37" s="79">
        <f t="shared" si="4"/>
        <v>1000</v>
      </c>
      <c r="E37" s="6"/>
      <c r="F37" s="26"/>
      <c r="G37" s="153">
        <f t="shared" ref="G37" si="17">F37*C37</f>
        <v>0</v>
      </c>
      <c r="H37" s="27" t="str">
        <f t="shared" si="8"/>
        <v/>
      </c>
      <c r="I37" s="28"/>
      <c r="J37" s="6"/>
      <c r="K37" s="29"/>
      <c r="L37" s="30"/>
      <c r="M37" s="153">
        <f t="shared" si="1"/>
        <v>0</v>
      </c>
      <c r="N37" s="27" t="str">
        <f t="shared" ref="N37" si="18">IFERROR(IF(M37=0,"",IF(OR(M37-$D37&gt;0,M37-$D37&lt;0), (M37-$D37)/$D37, "")),"")</f>
        <v/>
      </c>
      <c r="O37" s="28"/>
    </row>
    <row r="38" spans="1:18" ht="18.75" thickBot="1">
      <c r="A38" s="81" t="s">
        <v>110</v>
      </c>
      <c r="B38" s="82"/>
      <c r="C38" s="83"/>
      <c r="D38" s="84">
        <f>SUM(D7:D37)</f>
        <v>35230</v>
      </c>
      <c r="E38" s="34"/>
      <c r="F38" s="35"/>
      <c r="G38" s="156">
        <f>SUM(G7:G37)</f>
        <v>0</v>
      </c>
      <c r="H38" s="40" t="str">
        <f t="shared" si="8"/>
        <v/>
      </c>
      <c r="I38" s="37"/>
      <c r="J38" s="38"/>
      <c r="K38" s="35"/>
      <c r="L38" s="39"/>
      <c r="M38" s="156">
        <f>SUM(M7:M37)</f>
        <v>0</v>
      </c>
      <c r="N38" s="40" t="str">
        <f>IFERROR(IF(M38=0,"",IF(OR(M38-$D38&gt;0,M38-$D38&lt;0), (M38-$D38)/$D38, "")),"")</f>
        <v/>
      </c>
      <c r="O38" s="37"/>
    </row>
    <row r="39" spans="1:18">
      <c r="A39" s="6"/>
      <c r="B39" s="6"/>
      <c r="C39" s="5"/>
      <c r="D39" s="6"/>
      <c r="E39" s="6"/>
      <c r="F39" s="6"/>
      <c r="G39" s="6"/>
      <c r="H39" s="6"/>
      <c r="I39" s="6"/>
      <c r="J39" s="6"/>
      <c r="K39" s="6"/>
      <c r="L39" s="6"/>
      <c r="M39" s="6"/>
      <c r="N39" s="6"/>
      <c r="O39" s="6"/>
    </row>
    <row r="40" spans="1:18" ht="15" thickBot="1">
      <c r="A40" s="6"/>
      <c r="B40" s="6"/>
      <c r="C40" s="5"/>
      <c r="D40" s="6"/>
      <c r="E40" s="6"/>
      <c r="F40" s="6"/>
      <c r="G40" s="6"/>
      <c r="H40" s="6"/>
      <c r="I40" s="6"/>
      <c r="J40" s="6"/>
      <c r="K40" s="6"/>
      <c r="L40" s="6"/>
      <c r="M40" s="6"/>
      <c r="N40" s="6"/>
      <c r="O40" s="6"/>
    </row>
    <row r="41" spans="1:18" ht="28.5" thickBot="1">
      <c r="A41" s="42"/>
      <c r="B41" s="6"/>
      <c r="C41" s="5"/>
      <c r="D41" s="6"/>
      <c r="E41" s="6"/>
      <c r="F41" s="234" t="s">
        <v>111</v>
      </c>
      <c r="G41" s="235"/>
      <c r="H41" s="235"/>
      <c r="I41" s="236"/>
      <c r="J41" s="85"/>
      <c r="K41" s="230" t="s">
        <v>112</v>
      </c>
      <c r="L41" s="231"/>
      <c r="M41" s="231"/>
      <c r="N41" s="231"/>
      <c r="O41" s="232"/>
    </row>
    <row r="42" spans="1:18" ht="21" thickBot="1">
      <c r="A42" s="6"/>
      <c r="B42" s="6"/>
      <c r="C42" s="5"/>
      <c r="D42" s="6"/>
      <c r="E42" s="6"/>
      <c r="F42" s="222">
        <f>G38+(I2-1)*G38*0.5</f>
        <v>0</v>
      </c>
      <c r="G42" s="223"/>
      <c r="H42" s="223"/>
      <c r="I42" s="223"/>
      <c r="J42" s="86"/>
      <c r="K42" s="222">
        <f>M38+(O2-1)*M38*0.5</f>
        <v>0</v>
      </c>
      <c r="L42" s="223"/>
      <c r="M42" s="223"/>
      <c r="N42" s="223"/>
      <c r="O42" s="224"/>
    </row>
    <row r="43" spans="1:18">
      <c r="E43" s="6"/>
      <c r="F43" s="6"/>
      <c r="G43" s="6"/>
      <c r="H43" s="6"/>
      <c r="I43" s="6"/>
      <c r="J43" s="6"/>
      <c r="K43" s="6"/>
      <c r="L43" s="6"/>
      <c r="M43" s="6"/>
      <c r="N43" s="6"/>
      <c r="O43" s="6"/>
    </row>
    <row r="44" spans="1:18">
      <c r="E44" s="6"/>
      <c r="F44" s="6"/>
      <c r="G44" s="6"/>
      <c r="H44" s="6"/>
      <c r="I44" s="6"/>
      <c r="J44" s="6"/>
      <c r="K44" s="6"/>
      <c r="L44" s="6"/>
      <c r="M44" s="6"/>
      <c r="N44" s="6"/>
      <c r="O44" s="6"/>
    </row>
    <row r="45" spans="1:18">
      <c r="E45" s="6"/>
      <c r="F45" s="6"/>
      <c r="G45" s="6"/>
      <c r="H45" s="6"/>
      <c r="I45" s="6"/>
      <c r="J45" s="6"/>
      <c r="K45" s="6"/>
      <c r="L45" s="6"/>
      <c r="M45" s="6"/>
      <c r="N45" s="6"/>
      <c r="O45" s="6"/>
    </row>
    <row r="46" spans="1:18">
      <c r="E46" s="6"/>
      <c r="F46" s="6"/>
      <c r="G46" s="6"/>
      <c r="H46" s="6"/>
      <c r="I46" s="6"/>
      <c r="J46" s="6"/>
      <c r="K46" s="6"/>
      <c r="L46" s="6"/>
      <c r="M46" s="6"/>
      <c r="N46" s="6"/>
      <c r="O46" s="6"/>
    </row>
    <row r="47" spans="1:18">
      <c r="E47" s="6"/>
      <c r="F47" s="6"/>
      <c r="G47" s="6"/>
      <c r="H47" s="6"/>
      <c r="I47" s="6"/>
      <c r="J47" s="6"/>
      <c r="K47" s="6"/>
      <c r="L47" s="6"/>
      <c r="M47" s="6"/>
      <c r="N47" s="6"/>
      <c r="O47" s="6"/>
    </row>
    <row r="48" spans="1:18">
      <c r="E48" s="6"/>
      <c r="F48" s="6"/>
      <c r="G48" s="6"/>
      <c r="H48" s="6"/>
      <c r="I48" s="6"/>
      <c r="J48" s="6"/>
      <c r="K48" s="6"/>
      <c r="L48" s="6"/>
      <c r="M48" s="6"/>
      <c r="N48" s="6"/>
      <c r="O48" s="6"/>
    </row>
    <row r="49" spans="5:15">
      <c r="E49" s="6"/>
      <c r="F49" s="6"/>
      <c r="G49" s="6"/>
      <c r="H49" s="6"/>
      <c r="I49" s="6"/>
      <c r="J49" s="6"/>
      <c r="K49" s="6"/>
      <c r="L49" s="6"/>
      <c r="M49" s="6"/>
      <c r="N49" s="6"/>
      <c r="O49" s="6"/>
    </row>
  </sheetData>
  <sheetProtection formatCells="0" formatColumns="0" formatRows="0" insertColumns="0" insertRows="0" insertHyperlinks="0" deleteColumns="0" deleteRows="0" sort="0" autoFilter="0" pivotTables="0"/>
  <mergeCells count="7">
    <mergeCell ref="F42:I42"/>
    <mergeCell ref="K42:O42"/>
    <mergeCell ref="A5:D5"/>
    <mergeCell ref="F5:I5"/>
    <mergeCell ref="K5:O5"/>
    <mergeCell ref="F41:I41"/>
    <mergeCell ref="K41:O41"/>
  </mergeCells>
  <conditionalFormatting sqref="N7">
    <cfRule type="cellIs" dxfId="115" priority="85" operator="lessThan">
      <formula>0</formula>
    </cfRule>
    <cfRule type="cellIs" dxfId="114" priority="86" operator="greaterThan">
      <formula>0.01</formula>
    </cfRule>
  </conditionalFormatting>
  <conditionalFormatting sqref="N17">
    <cfRule type="cellIs" dxfId="113" priority="83" operator="lessThan">
      <formula>0</formula>
    </cfRule>
    <cfRule type="cellIs" dxfId="112" priority="84" operator="greaterThan">
      <formula>0.01</formula>
    </cfRule>
  </conditionalFormatting>
  <conditionalFormatting sqref="H7">
    <cfRule type="cellIs" dxfId="111" priority="81" operator="lessThan">
      <formula>0</formula>
    </cfRule>
    <cfRule type="cellIs" dxfId="110" priority="82" operator="greaterThan">
      <formula>0.01</formula>
    </cfRule>
  </conditionalFormatting>
  <conditionalFormatting sqref="H22:H24 N21:N24 N26">
    <cfRule type="cellIs" dxfId="109" priority="69" operator="lessThan">
      <formula>0</formula>
    </cfRule>
    <cfRule type="cellIs" dxfId="108" priority="70" operator="greaterThan">
      <formula>0.01</formula>
    </cfRule>
  </conditionalFormatting>
  <conditionalFormatting sqref="H22">
    <cfRule type="cellIs" dxfId="107" priority="65" operator="lessThan">
      <formula>0</formula>
    </cfRule>
    <cfRule type="cellIs" dxfId="106" priority="66" operator="greaterThan">
      <formula>0.01</formula>
    </cfRule>
  </conditionalFormatting>
  <conditionalFormatting sqref="H23:H24">
    <cfRule type="cellIs" dxfId="105" priority="63" operator="lessThan">
      <formula>0</formula>
    </cfRule>
    <cfRule type="cellIs" dxfId="104" priority="64" operator="greaterThan">
      <formula>0.01</formula>
    </cfRule>
  </conditionalFormatting>
  <conditionalFormatting sqref="N29:N30">
    <cfRule type="cellIs" dxfId="103" priority="61" operator="lessThan">
      <formula>0</formula>
    </cfRule>
    <cfRule type="cellIs" dxfId="102" priority="62" operator="greaterThan">
      <formula>0.01</formula>
    </cfRule>
  </conditionalFormatting>
  <conditionalFormatting sqref="N18:N20">
    <cfRule type="cellIs" dxfId="101" priority="55" operator="lessThan">
      <formula>0</formula>
    </cfRule>
    <cfRule type="cellIs" dxfId="100" priority="56" operator="greaterThan">
      <formula>0.01</formula>
    </cfRule>
  </conditionalFormatting>
  <conditionalFormatting sqref="N28">
    <cfRule type="cellIs" dxfId="99" priority="49" operator="lessThan">
      <formula>0</formula>
    </cfRule>
    <cfRule type="cellIs" dxfId="98" priority="50" operator="greaterThan">
      <formula>0.01</formula>
    </cfRule>
  </conditionalFormatting>
  <conditionalFormatting sqref="N27">
    <cfRule type="cellIs" dxfId="97" priority="47" operator="lessThan">
      <formula>0</formula>
    </cfRule>
    <cfRule type="cellIs" dxfId="96" priority="48" operator="greaterThan">
      <formula>0.01</formula>
    </cfRule>
  </conditionalFormatting>
  <conditionalFormatting sqref="N36:N37">
    <cfRule type="cellIs" dxfId="95" priority="31" operator="lessThan">
      <formula>0</formula>
    </cfRule>
    <cfRule type="cellIs" dxfId="94" priority="32" operator="greaterThan">
      <formula>0.01</formula>
    </cfRule>
  </conditionalFormatting>
  <conditionalFormatting sqref="N36">
    <cfRule type="cellIs" dxfId="93" priority="27" operator="lessThan">
      <formula>0</formula>
    </cfRule>
    <cfRule type="cellIs" dxfId="92" priority="28" operator="greaterThan">
      <formula>0.01</formula>
    </cfRule>
  </conditionalFormatting>
  <conditionalFormatting sqref="N31">
    <cfRule type="cellIs" dxfId="91" priority="23" operator="lessThan">
      <formula>0</formula>
    </cfRule>
    <cfRule type="cellIs" dxfId="90" priority="24" operator="greaterThan">
      <formula>0.01</formula>
    </cfRule>
  </conditionalFormatting>
  <conditionalFormatting sqref="N32:N33">
    <cfRule type="cellIs" dxfId="89" priority="21" operator="lessThan">
      <formula>0</formula>
    </cfRule>
    <cfRule type="cellIs" dxfId="88" priority="22" operator="greaterThan">
      <formula>0.01</formula>
    </cfRule>
  </conditionalFormatting>
  <conditionalFormatting sqref="N8:N16">
    <cfRule type="cellIs" dxfId="87" priority="15" operator="lessThan">
      <formula>0</formula>
    </cfRule>
    <cfRule type="cellIs" dxfId="86" priority="16" operator="greaterThan">
      <formula>0.01</formula>
    </cfRule>
  </conditionalFormatting>
  <conditionalFormatting sqref="N25">
    <cfRule type="cellIs" dxfId="85" priority="13" operator="lessThan">
      <formula>0</formula>
    </cfRule>
    <cfRule type="cellIs" dxfId="84" priority="14" operator="greaterThan">
      <formula>0.01</formula>
    </cfRule>
  </conditionalFormatting>
  <conditionalFormatting sqref="H25">
    <cfRule type="cellIs" dxfId="83" priority="9" operator="lessThan">
      <formula>0</formula>
    </cfRule>
    <cfRule type="cellIs" dxfId="82" priority="10" operator="greaterThan">
      <formula>0.01</formula>
    </cfRule>
  </conditionalFormatting>
  <conditionalFormatting sqref="H25">
    <cfRule type="cellIs" dxfId="81" priority="7" operator="lessThan">
      <formula>0</formula>
    </cfRule>
    <cfRule type="cellIs" dxfId="80" priority="8" operator="greaterThan">
      <formula>0.01</formula>
    </cfRule>
  </conditionalFormatting>
  <conditionalFormatting sqref="H8:H21">
    <cfRule type="cellIs" dxfId="79" priority="5" operator="lessThan">
      <formula>0</formula>
    </cfRule>
    <cfRule type="cellIs" dxfId="78" priority="6" operator="greaterThan">
      <formula>0.01</formula>
    </cfRule>
  </conditionalFormatting>
  <conditionalFormatting sqref="H26:H37">
    <cfRule type="cellIs" dxfId="77" priority="3" operator="lessThan">
      <formula>0</formula>
    </cfRule>
    <cfRule type="cellIs" dxfId="76" priority="4" operator="greaterThan">
      <formula>0.01</formula>
    </cfRule>
  </conditionalFormatting>
  <conditionalFormatting sqref="N34:N35">
    <cfRule type="cellIs" dxfId="75" priority="1" operator="lessThan">
      <formula>0</formula>
    </cfRule>
    <cfRule type="cellIs" dxfId="74" priority="2" operator="greaterThan">
      <formula>0.01</formula>
    </cfRule>
  </conditionalFormatting>
  <dataValidations count="1">
    <dataValidation type="list" allowBlank="1" showInputMessage="1" showErrorMessage="1" sqref="K7:K37" xr:uid="{B51B2735-74C0-4CCF-BE7D-5E159956D782}">
      <formula1>"מאשר, מאשר חלקי"</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A6BD2-D547-421F-91B9-48FE4AA1682A}">
  <dimension ref="A1:S29"/>
  <sheetViews>
    <sheetView rightToLeft="1" workbookViewId="0">
      <selection activeCell="I3" sqref="I3"/>
    </sheetView>
  </sheetViews>
  <sheetFormatPr defaultRowHeight="15"/>
  <cols>
    <col min="1" max="1" width="39.5703125" customWidth="1"/>
    <col min="2" max="2" width="9.28515625" bestFit="1" customWidth="1"/>
    <col min="3" max="3" width="9.85546875" bestFit="1" customWidth="1"/>
    <col min="4" max="4" width="11.28515625" bestFit="1" customWidth="1"/>
    <col min="7" max="7" width="18.28515625" customWidth="1"/>
    <col min="8" max="8" width="16.140625" customWidth="1"/>
    <col min="13" max="13" width="13.5703125" customWidth="1"/>
    <col min="14" max="14" width="12" customWidth="1"/>
  </cols>
  <sheetData>
    <row r="1" spans="1:19" ht="27.75">
      <c r="A1" s="91" t="s">
        <v>184</v>
      </c>
    </row>
    <row r="2" spans="1:19" ht="18.75" thickBot="1">
      <c r="A2" s="14" t="s">
        <v>185</v>
      </c>
    </row>
    <row r="3" spans="1:19" ht="18.75" thickBot="1">
      <c r="A3" s="42" t="s">
        <v>31</v>
      </c>
      <c r="B3" s="4"/>
      <c r="C3" s="6"/>
      <c r="D3" s="6"/>
      <c r="E3" s="6"/>
      <c r="F3" s="6"/>
      <c r="G3" s="6"/>
      <c r="H3" s="8" t="s">
        <v>61</v>
      </c>
      <c r="I3" s="89"/>
      <c r="J3" s="6"/>
      <c r="K3" s="6"/>
      <c r="L3" s="6"/>
      <c r="M3" s="6"/>
      <c r="N3" s="8" t="s">
        <v>62</v>
      </c>
      <c r="O3" s="9"/>
      <c r="P3" s="10"/>
      <c r="Q3" s="10"/>
      <c r="R3" s="10"/>
      <c r="S3" s="10"/>
    </row>
    <row r="4" spans="1:19" s="10" customFormat="1" ht="18">
      <c r="A4" s="14" t="s">
        <v>145</v>
      </c>
      <c r="B4" s="6"/>
      <c r="C4" s="5"/>
      <c r="D4" s="6"/>
      <c r="E4" s="6"/>
      <c r="F4" s="6"/>
      <c r="G4" s="6"/>
      <c r="H4" s="6"/>
      <c r="I4" s="6"/>
      <c r="J4" s="6"/>
      <c r="K4" s="6"/>
      <c r="L4" s="6"/>
      <c r="M4" s="6"/>
      <c r="N4" s="6"/>
      <c r="O4" s="6"/>
    </row>
    <row r="5" spans="1:19" s="10" customFormat="1" ht="18.75" thickBot="1">
      <c r="A5" s="14" t="s">
        <v>114</v>
      </c>
      <c r="B5" s="6"/>
      <c r="C5" s="5"/>
      <c r="D5" s="6"/>
      <c r="E5" s="6"/>
      <c r="F5" s="6"/>
      <c r="G5" s="6"/>
      <c r="H5" s="6"/>
      <c r="I5" s="6"/>
      <c r="J5" s="6"/>
      <c r="K5" s="6"/>
      <c r="L5" s="6"/>
      <c r="M5" s="6"/>
      <c r="N5" s="6"/>
      <c r="O5" s="6"/>
    </row>
    <row r="6" spans="1:19" ht="27.75">
      <c r="A6" s="213" t="s">
        <v>65</v>
      </c>
      <c r="B6" s="214"/>
      <c r="C6" s="214"/>
      <c r="D6" s="215"/>
      <c r="E6" s="16"/>
      <c r="F6" s="216" t="s">
        <v>66</v>
      </c>
      <c r="G6" s="217"/>
      <c r="H6" s="217"/>
      <c r="I6" s="218"/>
      <c r="J6" s="16"/>
      <c r="K6" s="216" t="s">
        <v>67</v>
      </c>
      <c r="L6" s="217"/>
      <c r="M6" s="217"/>
      <c r="N6" s="217"/>
      <c r="O6" s="218"/>
      <c r="P6" s="10"/>
      <c r="Q6" s="10"/>
      <c r="R6" s="10"/>
      <c r="S6" s="10"/>
    </row>
    <row r="7" spans="1:19" ht="78.75">
      <c r="A7" s="46" t="s">
        <v>68</v>
      </c>
      <c r="B7" s="17" t="s">
        <v>36</v>
      </c>
      <c r="C7" s="17" t="s">
        <v>37</v>
      </c>
      <c r="D7" s="18" t="s">
        <v>38</v>
      </c>
      <c r="E7" s="10"/>
      <c r="F7" s="19" t="s">
        <v>69</v>
      </c>
      <c r="G7" s="20" t="s">
        <v>40</v>
      </c>
      <c r="H7" s="21" t="s">
        <v>41</v>
      </c>
      <c r="I7" s="18" t="s">
        <v>42</v>
      </c>
      <c r="J7" s="22"/>
      <c r="K7" s="19" t="s">
        <v>43</v>
      </c>
      <c r="L7" s="20" t="s">
        <v>70</v>
      </c>
      <c r="M7" s="20" t="s">
        <v>71</v>
      </c>
      <c r="N7" s="17" t="s">
        <v>41</v>
      </c>
      <c r="O7" s="18" t="s">
        <v>46</v>
      </c>
      <c r="P7" s="10"/>
      <c r="Q7" s="10"/>
      <c r="R7" s="10"/>
      <c r="S7" s="10"/>
    </row>
    <row r="8" spans="1:19" ht="18">
      <c r="A8" s="144" t="s">
        <v>186</v>
      </c>
      <c r="B8" s="24">
        <v>1</v>
      </c>
      <c r="C8" s="25">
        <v>1500</v>
      </c>
      <c r="D8" s="72">
        <f>C8*B8</f>
        <v>1500</v>
      </c>
      <c r="E8" s="6"/>
      <c r="F8" s="26"/>
      <c r="G8" s="153">
        <f t="shared" ref="G8:G23" si="0">F8*C8</f>
        <v>0</v>
      </c>
      <c r="H8" s="27" t="str">
        <f>IF(G8=0,"",IF(OR(G8-$D8&gt;0,G8-$D8&lt;0), (G8-$D8)/$D8, ""))</f>
        <v/>
      </c>
      <c r="I8" s="28"/>
      <c r="J8" s="6"/>
      <c r="K8" s="29"/>
      <c r="L8" s="194"/>
      <c r="M8" s="153">
        <f t="shared" ref="M8:M23" si="1">IFERROR(L8*C8,"")</f>
        <v>0</v>
      </c>
      <c r="N8" s="27" t="str">
        <f>IFERROR(IF(M8=0,"",IF(OR(M8-$D8&gt;0,M8-$D8&lt;0), (M8-$D8)/$D8, "")),"")</f>
        <v/>
      </c>
      <c r="O8" s="28"/>
      <c r="P8" s="10"/>
      <c r="Q8" s="10"/>
      <c r="R8" s="10"/>
      <c r="S8" s="10"/>
    </row>
    <row r="9" spans="1:19" ht="18">
      <c r="A9" s="144" t="s">
        <v>187</v>
      </c>
      <c r="B9" s="24">
        <v>1</v>
      </c>
      <c r="C9" s="25">
        <v>650</v>
      </c>
      <c r="D9" s="72">
        <f t="shared" ref="D9:D23" si="2">C9*B9</f>
        <v>650</v>
      </c>
      <c r="E9" s="6"/>
      <c r="F9" s="26"/>
      <c r="G9" s="153">
        <f t="shared" si="0"/>
        <v>0</v>
      </c>
      <c r="H9" s="27" t="str">
        <f t="shared" ref="H9:H23" si="3">IF(G9=0,"",IF(OR(G9-$D9&gt;0,G9-$D9&lt;0), (G9-$D9)/$D9, ""))</f>
        <v/>
      </c>
      <c r="I9" s="28"/>
      <c r="J9" s="6"/>
      <c r="K9" s="29"/>
      <c r="L9" s="194"/>
      <c r="M9" s="153">
        <f t="shared" si="1"/>
        <v>0</v>
      </c>
      <c r="N9" s="27" t="str">
        <f t="shared" ref="N9:N23" si="4">IFERROR(IF(M9=0,"",IF(OR(M9-$D9&gt;0,M9-$D9&lt;0), (M9-$D9)/$D9, "")),"")</f>
        <v/>
      </c>
      <c r="O9" s="28"/>
      <c r="P9" s="10"/>
      <c r="Q9" s="10"/>
      <c r="R9" s="10"/>
      <c r="S9" s="10"/>
    </row>
    <row r="10" spans="1:19" ht="18">
      <c r="A10" s="144" t="s">
        <v>188</v>
      </c>
      <c r="B10" s="24">
        <v>1</v>
      </c>
      <c r="C10" s="25">
        <v>450</v>
      </c>
      <c r="D10" s="72">
        <f t="shared" si="2"/>
        <v>450</v>
      </c>
      <c r="E10" s="6"/>
      <c r="F10" s="26"/>
      <c r="G10" s="153">
        <f t="shared" si="0"/>
        <v>0</v>
      </c>
      <c r="H10" s="27" t="str">
        <f t="shared" si="3"/>
        <v/>
      </c>
      <c r="I10" s="28"/>
      <c r="J10" s="6"/>
      <c r="K10" s="29"/>
      <c r="L10" s="194"/>
      <c r="M10" s="153">
        <f t="shared" si="1"/>
        <v>0</v>
      </c>
      <c r="N10" s="27" t="str">
        <f t="shared" si="4"/>
        <v/>
      </c>
      <c r="O10" s="28"/>
      <c r="P10" s="10"/>
      <c r="Q10" s="10"/>
      <c r="R10" s="10"/>
      <c r="S10" s="10"/>
    </row>
    <row r="11" spans="1:19" ht="36">
      <c r="A11" s="146" t="s">
        <v>189</v>
      </c>
      <c r="B11" s="24">
        <v>1</v>
      </c>
      <c r="C11" s="25">
        <v>3000</v>
      </c>
      <c r="D11" s="72">
        <f t="shared" ref="D11" si="5">C11*B11</f>
        <v>3000</v>
      </c>
      <c r="E11" s="6"/>
      <c r="F11" s="26"/>
      <c r="G11" s="153">
        <f t="shared" si="0"/>
        <v>0</v>
      </c>
      <c r="H11" s="27" t="str">
        <f t="shared" si="3"/>
        <v/>
      </c>
      <c r="I11" s="28"/>
      <c r="J11" s="6"/>
      <c r="K11" s="29"/>
      <c r="L11" s="194"/>
      <c r="M11" s="153">
        <f t="shared" si="1"/>
        <v>0</v>
      </c>
      <c r="N11" s="27" t="str">
        <f t="shared" si="4"/>
        <v/>
      </c>
      <c r="O11" s="28"/>
      <c r="P11" s="10"/>
      <c r="Q11" s="10"/>
      <c r="R11" s="10"/>
      <c r="S11" s="10"/>
    </row>
    <row r="12" spans="1:19" ht="28.5" customHeight="1">
      <c r="A12" s="146" t="s">
        <v>190</v>
      </c>
      <c r="B12" s="24">
        <v>1</v>
      </c>
      <c r="C12" s="25">
        <v>580</v>
      </c>
      <c r="D12" s="72">
        <f t="shared" si="2"/>
        <v>580</v>
      </c>
      <c r="E12" s="6"/>
      <c r="F12" s="26"/>
      <c r="G12" s="153">
        <f t="shared" si="0"/>
        <v>0</v>
      </c>
      <c r="H12" s="27" t="str">
        <f t="shared" si="3"/>
        <v/>
      </c>
      <c r="I12" s="28"/>
      <c r="J12" s="6"/>
      <c r="K12" s="29"/>
      <c r="L12" s="194"/>
      <c r="M12" s="153">
        <f t="shared" si="1"/>
        <v>0</v>
      </c>
      <c r="N12" s="27" t="str">
        <f t="shared" si="4"/>
        <v/>
      </c>
      <c r="O12" s="28"/>
      <c r="P12" s="10"/>
      <c r="Q12" s="10"/>
      <c r="R12" s="10"/>
      <c r="S12" s="10"/>
    </row>
    <row r="13" spans="1:19" ht="25.5" customHeight="1">
      <c r="A13" s="146" t="s">
        <v>191</v>
      </c>
      <c r="B13" s="24">
        <v>1</v>
      </c>
      <c r="C13" s="25">
        <v>1200</v>
      </c>
      <c r="D13" s="72">
        <f t="shared" si="2"/>
        <v>1200</v>
      </c>
      <c r="E13" s="6"/>
      <c r="F13" s="26"/>
      <c r="G13" s="153">
        <f t="shared" si="0"/>
        <v>0</v>
      </c>
      <c r="H13" s="27" t="str">
        <f t="shared" si="3"/>
        <v/>
      </c>
      <c r="I13" s="28"/>
      <c r="J13" s="6"/>
      <c r="K13" s="29"/>
      <c r="L13" s="194"/>
      <c r="M13" s="153">
        <f t="shared" si="1"/>
        <v>0</v>
      </c>
      <c r="N13" s="27" t="str">
        <f t="shared" si="4"/>
        <v/>
      </c>
      <c r="O13" s="28"/>
      <c r="P13" s="10"/>
      <c r="Q13" s="10"/>
      <c r="R13" s="10"/>
      <c r="S13" s="10"/>
    </row>
    <row r="14" spans="1:19" ht="36">
      <c r="A14" s="146" t="s">
        <v>192</v>
      </c>
      <c r="B14" s="24">
        <v>1</v>
      </c>
      <c r="C14" s="25">
        <v>2500</v>
      </c>
      <c r="D14" s="72">
        <f t="shared" si="2"/>
        <v>2500</v>
      </c>
      <c r="E14" s="6"/>
      <c r="F14" s="26"/>
      <c r="G14" s="153">
        <f t="shared" si="0"/>
        <v>0</v>
      </c>
      <c r="H14" s="27" t="str">
        <f t="shared" si="3"/>
        <v/>
      </c>
      <c r="I14" s="28"/>
      <c r="J14" s="6"/>
      <c r="K14" s="29"/>
      <c r="L14" s="194"/>
      <c r="M14" s="153">
        <f t="shared" si="1"/>
        <v>0</v>
      </c>
      <c r="N14" s="27" t="str">
        <f t="shared" si="4"/>
        <v/>
      </c>
      <c r="O14" s="28"/>
      <c r="P14" s="10"/>
      <c r="Q14" s="10"/>
      <c r="R14" s="10"/>
      <c r="S14" s="10"/>
    </row>
    <row r="15" spans="1:19" ht="18">
      <c r="A15" s="146" t="s">
        <v>193</v>
      </c>
      <c r="B15" s="24">
        <v>1</v>
      </c>
      <c r="C15" s="25">
        <v>1450</v>
      </c>
      <c r="D15" s="72">
        <f t="shared" si="2"/>
        <v>1450</v>
      </c>
      <c r="E15" s="6"/>
      <c r="F15" s="26"/>
      <c r="G15" s="153">
        <f t="shared" si="0"/>
        <v>0</v>
      </c>
      <c r="H15" s="27" t="str">
        <f t="shared" si="3"/>
        <v/>
      </c>
      <c r="I15" s="28"/>
      <c r="J15" s="6"/>
      <c r="K15" s="29"/>
      <c r="L15" s="194"/>
      <c r="M15" s="153">
        <f t="shared" si="1"/>
        <v>0</v>
      </c>
      <c r="N15" s="27" t="str">
        <f t="shared" si="4"/>
        <v/>
      </c>
      <c r="O15" s="28"/>
      <c r="P15" s="10"/>
      <c r="Q15" s="10"/>
      <c r="R15" s="10"/>
      <c r="S15" s="10"/>
    </row>
    <row r="16" spans="1:19" s="10" customFormat="1" ht="18">
      <c r="A16" s="147" t="s">
        <v>183</v>
      </c>
      <c r="B16" s="33">
        <v>2</v>
      </c>
      <c r="C16" s="25">
        <v>500</v>
      </c>
      <c r="D16" s="79">
        <f t="shared" si="2"/>
        <v>1000</v>
      </c>
      <c r="E16" s="6"/>
      <c r="F16" s="26"/>
      <c r="G16" s="153">
        <f t="shared" si="0"/>
        <v>0</v>
      </c>
      <c r="H16" s="27" t="str">
        <f t="shared" si="3"/>
        <v/>
      </c>
      <c r="I16" s="28"/>
      <c r="J16" s="6"/>
      <c r="K16" s="29"/>
      <c r="L16" s="194"/>
      <c r="M16" s="153">
        <f t="shared" si="1"/>
        <v>0</v>
      </c>
      <c r="N16" s="27" t="str">
        <f t="shared" si="4"/>
        <v/>
      </c>
      <c r="O16" s="28"/>
    </row>
    <row r="17" spans="1:19" s="10" customFormat="1" ht="18">
      <c r="A17" s="147" t="s">
        <v>164</v>
      </c>
      <c r="B17" s="33">
        <v>1</v>
      </c>
      <c r="C17" s="25">
        <v>400</v>
      </c>
      <c r="D17" s="79">
        <f t="shared" si="2"/>
        <v>400</v>
      </c>
      <c r="E17" s="6"/>
      <c r="F17" s="26"/>
      <c r="G17" s="153">
        <f t="shared" si="0"/>
        <v>0</v>
      </c>
      <c r="H17" s="27" t="str">
        <f t="shared" si="3"/>
        <v/>
      </c>
      <c r="I17" s="28"/>
      <c r="J17" s="6"/>
      <c r="K17" s="29"/>
      <c r="L17" s="194"/>
      <c r="M17" s="153">
        <f t="shared" si="1"/>
        <v>0</v>
      </c>
      <c r="N17" s="27" t="str">
        <f t="shared" si="4"/>
        <v/>
      </c>
      <c r="O17" s="28"/>
    </row>
    <row r="18" spans="1:19" ht="19.5" customHeight="1">
      <c r="A18" s="147" t="s">
        <v>104</v>
      </c>
      <c r="B18" s="33">
        <v>1</v>
      </c>
      <c r="C18" s="25">
        <v>150</v>
      </c>
      <c r="D18" s="72">
        <f t="shared" si="2"/>
        <v>150</v>
      </c>
      <c r="E18" s="6"/>
      <c r="F18" s="26"/>
      <c r="G18" s="153">
        <f t="shared" si="0"/>
        <v>0</v>
      </c>
      <c r="H18" s="27" t="str">
        <f t="shared" si="3"/>
        <v/>
      </c>
      <c r="I18" s="28"/>
      <c r="J18" s="6"/>
      <c r="K18" s="29"/>
      <c r="L18" s="194"/>
      <c r="M18" s="153">
        <f t="shared" si="1"/>
        <v>0</v>
      </c>
      <c r="N18" s="27" t="str">
        <f t="shared" si="4"/>
        <v/>
      </c>
      <c r="O18" s="28"/>
      <c r="P18" s="10"/>
      <c r="R18" s="142"/>
    </row>
    <row r="19" spans="1:19" ht="17.25" customHeight="1">
      <c r="A19" s="147" t="s">
        <v>105</v>
      </c>
      <c r="B19" s="33">
        <v>1</v>
      </c>
      <c r="C19" s="25">
        <v>850</v>
      </c>
      <c r="D19" s="72">
        <f t="shared" si="2"/>
        <v>850</v>
      </c>
      <c r="E19" s="6"/>
      <c r="F19" s="26"/>
      <c r="G19" s="153">
        <f t="shared" si="0"/>
        <v>0</v>
      </c>
      <c r="H19" s="27" t="str">
        <f t="shared" si="3"/>
        <v/>
      </c>
      <c r="I19" s="28"/>
      <c r="J19" s="6"/>
      <c r="K19" s="29"/>
      <c r="L19" s="194"/>
      <c r="M19" s="153">
        <f t="shared" si="1"/>
        <v>0</v>
      </c>
      <c r="N19" s="27" t="str">
        <f t="shared" si="4"/>
        <v/>
      </c>
      <c r="O19" s="28"/>
      <c r="P19" s="10"/>
      <c r="R19" s="142"/>
    </row>
    <row r="20" spans="1:19" ht="17.25" customHeight="1">
      <c r="A20" s="146" t="s">
        <v>106</v>
      </c>
      <c r="B20" s="24">
        <v>3</v>
      </c>
      <c r="C20" s="25">
        <v>150</v>
      </c>
      <c r="D20" s="72">
        <f t="shared" ref="D20" si="6">C20*B20</f>
        <v>450</v>
      </c>
      <c r="E20" s="6"/>
      <c r="F20" s="26"/>
      <c r="G20" s="153">
        <f t="shared" ref="G20" si="7">F20*C20</f>
        <v>0</v>
      </c>
      <c r="H20" s="27" t="str">
        <f t="shared" si="3"/>
        <v/>
      </c>
      <c r="I20" s="28"/>
      <c r="J20" s="6"/>
      <c r="K20" s="29"/>
      <c r="L20" s="194"/>
      <c r="M20" s="153">
        <f t="shared" si="1"/>
        <v>0</v>
      </c>
      <c r="N20" s="27" t="str">
        <f t="shared" si="4"/>
        <v/>
      </c>
      <c r="O20" s="28"/>
      <c r="P20" s="10"/>
      <c r="R20" s="142"/>
    </row>
    <row r="21" spans="1:19" ht="18">
      <c r="A21" s="184" t="s">
        <v>107</v>
      </c>
      <c r="B21" s="33">
        <v>1</v>
      </c>
      <c r="C21" s="25">
        <v>2000</v>
      </c>
      <c r="D21" s="72">
        <f t="shared" si="2"/>
        <v>2000</v>
      </c>
      <c r="E21" s="6"/>
      <c r="F21" s="26"/>
      <c r="G21" s="153">
        <f t="shared" si="0"/>
        <v>0</v>
      </c>
      <c r="H21" s="27" t="str">
        <f t="shared" si="3"/>
        <v/>
      </c>
      <c r="I21" s="28"/>
      <c r="J21" s="6"/>
      <c r="K21" s="29"/>
      <c r="L21" s="194"/>
      <c r="M21" s="153">
        <f t="shared" si="1"/>
        <v>0</v>
      </c>
      <c r="N21" s="27" t="str">
        <f t="shared" si="4"/>
        <v/>
      </c>
      <c r="O21" s="28"/>
      <c r="P21" s="10"/>
      <c r="R21" s="142"/>
    </row>
    <row r="22" spans="1:19" ht="18">
      <c r="A22" s="144" t="s">
        <v>108</v>
      </c>
      <c r="B22" s="24">
        <v>2</v>
      </c>
      <c r="C22" s="25">
        <v>2000</v>
      </c>
      <c r="D22" s="72">
        <f t="shared" si="2"/>
        <v>4000</v>
      </c>
      <c r="E22" s="6"/>
      <c r="F22" s="26"/>
      <c r="G22" s="153">
        <f t="shared" si="0"/>
        <v>0</v>
      </c>
      <c r="H22" s="27" t="str">
        <f t="shared" si="3"/>
        <v/>
      </c>
      <c r="I22" s="28"/>
      <c r="J22" s="6"/>
      <c r="K22" s="29"/>
      <c r="L22" s="194"/>
      <c r="M22" s="153">
        <f t="shared" si="1"/>
        <v>0</v>
      </c>
      <c r="N22" s="27" t="str">
        <f t="shared" si="4"/>
        <v/>
      </c>
      <c r="O22" s="28"/>
      <c r="P22" s="10"/>
      <c r="R22" s="142"/>
    </row>
    <row r="23" spans="1:19" ht="18.75" thickBot="1">
      <c r="A23" s="185" t="s">
        <v>109</v>
      </c>
      <c r="B23" s="186">
        <v>1</v>
      </c>
      <c r="C23" s="187">
        <v>1200</v>
      </c>
      <c r="D23" s="188">
        <f t="shared" si="2"/>
        <v>1200</v>
      </c>
      <c r="E23" s="6"/>
      <c r="F23" s="26"/>
      <c r="G23" s="153">
        <f t="shared" si="0"/>
        <v>0</v>
      </c>
      <c r="H23" s="27" t="str">
        <f t="shared" si="3"/>
        <v/>
      </c>
      <c r="I23" s="28"/>
      <c r="J23" s="6"/>
      <c r="K23" s="29"/>
      <c r="L23" s="194"/>
      <c r="M23" s="153">
        <f t="shared" si="1"/>
        <v>0</v>
      </c>
      <c r="N23" s="27" t="str">
        <f t="shared" si="4"/>
        <v/>
      </c>
      <c r="O23" s="28"/>
      <c r="P23" s="10"/>
      <c r="R23" s="142"/>
    </row>
    <row r="24" spans="1:19" ht="18.75" thickBot="1">
      <c r="A24" s="233" t="s">
        <v>110</v>
      </c>
      <c r="B24" s="225"/>
      <c r="C24" s="226"/>
      <c r="D24" s="73">
        <f>SUM(D8:D23)</f>
        <v>21380</v>
      </c>
      <c r="E24" s="6"/>
      <c r="F24" s="74"/>
      <c r="G24" s="157">
        <f>SUM(G8:G23)</f>
        <v>0</v>
      </c>
      <c r="H24" s="75" t="str">
        <f t="shared" ref="H24" si="8">IF(G24=0,"",IF(OR(G24-$D24&gt;0,G24-$D24&lt;0), (G24-$D24)/$D24, ""))</f>
        <v/>
      </c>
      <c r="I24" s="76"/>
      <c r="J24" s="38"/>
      <c r="K24" s="74"/>
      <c r="L24" s="77"/>
      <c r="M24" s="157">
        <f>SUM(M8:M23)</f>
        <v>0</v>
      </c>
      <c r="N24" s="75" t="str">
        <f t="shared" ref="N24" si="9">IFERROR(IF(M24=0,"",IF(OR(M24-$D24&gt;0,M24-$D24&lt;0), (M24-$D24)/$D24, "")),"")</f>
        <v/>
      </c>
      <c r="O24" s="76"/>
      <c r="P24" s="10"/>
      <c r="Q24" s="10"/>
      <c r="R24" s="10"/>
      <c r="S24" s="10"/>
    </row>
    <row r="25" spans="1:19" ht="15.75" thickBot="1">
      <c r="A25" s="6"/>
      <c r="B25" s="6"/>
      <c r="C25" s="5"/>
      <c r="D25" s="6"/>
      <c r="E25" s="6"/>
      <c r="F25" s="6"/>
      <c r="G25" s="6"/>
      <c r="H25" s="6"/>
      <c r="I25" s="6"/>
      <c r="J25" s="6"/>
      <c r="K25" s="6"/>
      <c r="L25" s="6"/>
      <c r="M25" s="6"/>
      <c r="N25" s="6"/>
      <c r="O25" s="6"/>
      <c r="P25" s="10"/>
      <c r="Q25" s="10"/>
      <c r="R25" s="10"/>
      <c r="S25" s="10"/>
    </row>
    <row r="26" spans="1:19" ht="28.5" thickBot="1">
      <c r="A26" s="6"/>
      <c r="B26" s="42"/>
      <c r="C26" s="42"/>
      <c r="D26" s="6"/>
      <c r="E26" s="6"/>
      <c r="F26" s="234" t="s">
        <v>111</v>
      </c>
      <c r="G26" s="235"/>
      <c r="H26" s="235"/>
      <c r="I26" s="236"/>
      <c r="J26" s="85"/>
      <c r="K26" s="230" t="s">
        <v>112</v>
      </c>
      <c r="L26" s="231"/>
      <c r="M26" s="231"/>
      <c r="N26" s="231"/>
      <c r="O26" s="232"/>
      <c r="P26" s="10"/>
      <c r="Q26" s="10"/>
      <c r="R26" s="10"/>
      <c r="S26" s="10"/>
    </row>
    <row r="27" spans="1:19" ht="21" thickBot="1">
      <c r="A27" s="42"/>
      <c r="B27" s="6"/>
      <c r="C27" s="5"/>
      <c r="D27" s="6"/>
      <c r="E27" s="6"/>
      <c r="F27" s="237">
        <f>G24+(I3-1)*G24*0.5</f>
        <v>0</v>
      </c>
      <c r="G27" s="238"/>
      <c r="H27" s="238"/>
      <c r="I27" s="239"/>
      <c r="J27" s="86"/>
      <c r="K27" s="222">
        <f>M24+(O3-1)*M24*0.5</f>
        <v>0</v>
      </c>
      <c r="L27" s="223"/>
      <c r="M27" s="223"/>
      <c r="N27" s="223"/>
      <c r="O27" s="224"/>
      <c r="P27" s="10"/>
      <c r="Q27" s="10"/>
      <c r="R27" s="10"/>
      <c r="S27" s="10"/>
    </row>
    <row r="28" spans="1:19">
      <c r="A28" s="10"/>
      <c r="B28" s="10"/>
      <c r="C28" s="10"/>
      <c r="D28" s="10"/>
      <c r="E28" s="10"/>
      <c r="F28" s="10"/>
      <c r="G28" s="10"/>
      <c r="H28" s="10"/>
      <c r="I28" s="10"/>
      <c r="J28" s="10"/>
      <c r="K28" s="10"/>
      <c r="L28" s="10"/>
      <c r="M28" s="10"/>
      <c r="N28" s="10"/>
      <c r="O28" s="10"/>
      <c r="P28" s="10"/>
      <c r="Q28" s="10"/>
      <c r="R28" s="10"/>
      <c r="S28" s="10"/>
    </row>
    <row r="29" spans="1:19">
      <c r="A29" s="10"/>
      <c r="B29" s="10"/>
      <c r="C29" s="10"/>
      <c r="D29" s="10"/>
      <c r="E29" s="10"/>
      <c r="F29" s="10"/>
      <c r="G29" s="10"/>
      <c r="H29" s="10"/>
      <c r="I29" s="10"/>
      <c r="J29" s="10"/>
      <c r="K29" s="10"/>
      <c r="L29" s="10"/>
      <c r="M29" s="10"/>
      <c r="N29" s="10"/>
      <c r="O29" s="10"/>
      <c r="P29" s="10"/>
      <c r="Q29" s="10"/>
      <c r="R29" s="10"/>
      <c r="S29" s="10"/>
    </row>
  </sheetData>
  <sheetProtection formatCells="0" formatColumns="0" formatRows="0" insertColumns="0" insertRows="0" insertHyperlinks="0" deleteColumns="0" deleteRows="0" sort="0" autoFilter="0" pivotTables="0"/>
  <mergeCells count="8">
    <mergeCell ref="F27:I27"/>
    <mergeCell ref="K27:O27"/>
    <mergeCell ref="A6:D6"/>
    <mergeCell ref="F6:I6"/>
    <mergeCell ref="K6:O6"/>
    <mergeCell ref="A24:C24"/>
    <mergeCell ref="F26:I26"/>
    <mergeCell ref="K26:O26"/>
  </mergeCells>
  <conditionalFormatting sqref="H9:H23 N8:N23">
    <cfRule type="cellIs" dxfId="73" priority="41" operator="lessThan">
      <formula>0</formula>
    </cfRule>
    <cfRule type="cellIs" dxfId="72" priority="42" operator="greaterThan">
      <formula>0.01</formula>
    </cfRule>
  </conditionalFormatting>
  <conditionalFormatting sqref="H8">
    <cfRule type="cellIs" dxfId="71" priority="37" operator="lessThan">
      <formula>0</formula>
    </cfRule>
    <cfRule type="cellIs" dxfId="70" priority="38" operator="greaterThan">
      <formula>0.01</formula>
    </cfRule>
  </conditionalFormatting>
  <dataValidations count="1">
    <dataValidation type="list" allowBlank="1" showInputMessage="1" showErrorMessage="1" sqref="K8:K23" xr:uid="{8D2C5E0D-45A2-4DD9-96DD-83EE906F5E7D}">
      <formula1>"מאשר, מאשר חלקי"</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6B53-1996-48BC-BC4C-C2FF6D523A0B}">
  <dimension ref="A1:Z46"/>
  <sheetViews>
    <sheetView rightToLeft="1" workbookViewId="0">
      <selection activeCell="J2" sqref="J2"/>
    </sheetView>
  </sheetViews>
  <sheetFormatPr defaultRowHeight="14.25"/>
  <cols>
    <col min="1" max="1" width="13.85546875" style="10" customWidth="1"/>
    <col min="2" max="2" width="19.140625" style="10" customWidth="1"/>
    <col min="3" max="3" width="9.28515625" style="102" customWidth="1"/>
    <col min="4" max="4" width="9.85546875" style="10" bestFit="1" customWidth="1"/>
    <col min="5" max="5" width="12.85546875" style="10" customWidth="1"/>
    <col min="6" max="7" width="9.140625" style="10"/>
    <col min="8" max="8" width="14.28515625" style="10" customWidth="1"/>
    <col min="9" max="9" width="12.7109375" style="10" customWidth="1"/>
    <col min="10" max="12" width="9.140625" style="10"/>
    <col min="13" max="13" width="8.42578125" style="10" customWidth="1"/>
    <col min="14" max="14" width="14.85546875" style="10" customWidth="1"/>
    <col min="15" max="15" width="13.85546875" style="10" customWidth="1"/>
    <col min="16" max="16" width="9.28515625" style="10" bestFit="1" customWidth="1"/>
    <col min="17" max="20" width="9.140625" style="10"/>
    <col min="21" max="21" width="13.42578125" style="10" customWidth="1"/>
    <col min="22" max="22" width="9.140625" style="10"/>
    <col min="23" max="23" width="13.140625" style="10" customWidth="1"/>
    <col min="24" max="16384" width="9.140625" style="10"/>
  </cols>
  <sheetData>
    <row r="1" spans="1:17" ht="28.5" thickBot="1">
      <c r="A1" s="90" t="s">
        <v>194</v>
      </c>
    </row>
    <row r="2" spans="1:17" ht="18.75" thickBot="1">
      <c r="A2" s="42" t="s">
        <v>31</v>
      </c>
      <c r="B2" s="6"/>
      <c r="C2" s="103"/>
      <c r="D2" s="4"/>
      <c r="E2" s="6"/>
      <c r="F2" s="6"/>
      <c r="G2" s="6"/>
      <c r="H2" s="6"/>
      <c r="I2" s="8" t="s">
        <v>195</v>
      </c>
      <c r="J2" s="4"/>
      <c r="K2" s="6"/>
      <c r="L2" s="6"/>
      <c r="M2" s="6"/>
      <c r="N2" s="6"/>
      <c r="O2" s="8" t="s">
        <v>196</v>
      </c>
      <c r="P2" s="9"/>
      <c r="Q2" s="6"/>
    </row>
    <row r="3" spans="1:17" ht="18">
      <c r="A3" s="14" t="s">
        <v>114</v>
      </c>
      <c r="B3" s="6"/>
      <c r="C3" s="103"/>
      <c r="D3" s="5"/>
      <c r="E3" s="6"/>
      <c r="F3" s="6"/>
      <c r="G3" s="6"/>
      <c r="H3" s="6"/>
      <c r="I3" s="6"/>
      <c r="J3" s="6"/>
      <c r="K3" s="6"/>
      <c r="L3" s="6"/>
      <c r="M3" s="6"/>
      <c r="N3" s="6"/>
      <c r="O3" s="6"/>
      <c r="P3" s="6"/>
      <c r="Q3" s="6"/>
    </row>
    <row r="4" spans="1:17" ht="18.75" thickBot="1">
      <c r="A4" s="14" t="s">
        <v>197</v>
      </c>
      <c r="B4" s="6"/>
      <c r="C4" s="103"/>
      <c r="D4" s="5"/>
      <c r="E4" s="6"/>
      <c r="F4" s="6"/>
      <c r="G4" s="6"/>
      <c r="H4" s="6"/>
      <c r="I4" s="6"/>
      <c r="J4" s="6"/>
      <c r="K4" s="6"/>
      <c r="L4" s="6"/>
      <c r="M4" s="6"/>
      <c r="N4" s="6"/>
      <c r="O4" s="6"/>
      <c r="P4" s="6"/>
      <c r="Q4" s="6"/>
    </row>
    <row r="5" spans="1:17" ht="27.75">
      <c r="A5" s="216" t="s">
        <v>65</v>
      </c>
      <c r="B5" s="217"/>
      <c r="C5" s="217"/>
      <c r="D5" s="217"/>
      <c r="E5" s="218"/>
      <c r="F5" s="16"/>
      <c r="G5" s="216" t="s">
        <v>66</v>
      </c>
      <c r="H5" s="217"/>
      <c r="I5" s="217"/>
      <c r="J5" s="218"/>
      <c r="K5" s="16"/>
      <c r="L5" s="216" t="s">
        <v>67</v>
      </c>
      <c r="M5" s="217"/>
      <c r="N5" s="217"/>
      <c r="O5" s="217"/>
      <c r="P5" s="218"/>
      <c r="Q5" s="6"/>
    </row>
    <row r="6" spans="1:17" ht="78.75">
      <c r="A6" s="46" t="s">
        <v>198</v>
      </c>
      <c r="B6" s="17" t="s">
        <v>68</v>
      </c>
      <c r="C6" s="17" t="s">
        <v>36</v>
      </c>
      <c r="D6" s="17" t="s">
        <v>37</v>
      </c>
      <c r="E6" s="18" t="s">
        <v>146</v>
      </c>
      <c r="G6" s="19" t="s">
        <v>69</v>
      </c>
      <c r="H6" s="20" t="s">
        <v>40</v>
      </c>
      <c r="I6" s="21" t="s">
        <v>41</v>
      </c>
      <c r="J6" s="18" t="s">
        <v>42</v>
      </c>
      <c r="K6" s="22"/>
      <c r="L6" s="19" t="s">
        <v>43</v>
      </c>
      <c r="M6" s="20" t="s">
        <v>70</v>
      </c>
      <c r="N6" s="20" t="s">
        <v>71</v>
      </c>
      <c r="O6" s="17" t="s">
        <v>41</v>
      </c>
      <c r="P6" s="18" t="s">
        <v>46</v>
      </c>
      <c r="Q6" s="6"/>
    </row>
    <row r="7" spans="1:17" ht="36">
      <c r="A7" s="245" t="s">
        <v>199</v>
      </c>
      <c r="B7" s="31" t="s">
        <v>200</v>
      </c>
      <c r="C7" s="104">
        <v>1</v>
      </c>
      <c r="D7" s="25">
        <v>15000</v>
      </c>
      <c r="E7" s="79">
        <f>D7*C7</f>
        <v>15000</v>
      </c>
      <c r="F7" s="6"/>
      <c r="G7" s="26"/>
      <c r="H7" s="153">
        <f>G7*D7</f>
        <v>0</v>
      </c>
      <c r="I7" s="27" t="str">
        <f>IF(H7=0,"",IF(OR(H7-$E7&gt;0,H7-$E7&lt;0), (H7-$E7)/$E7, ""))</f>
        <v/>
      </c>
      <c r="J7" s="28"/>
      <c r="K7" s="6"/>
      <c r="L7" s="29"/>
      <c r="M7" s="30"/>
      <c r="N7" s="153">
        <f>IFERROR(M7*D7,"")</f>
        <v>0</v>
      </c>
      <c r="O7" s="27" t="str">
        <f>IFERROR(IF(N7=0,"",IF(OR(N7-$E7&gt;0,N7-$E7&lt;0), (N7-$E7)/$E7, "")),"")</f>
        <v/>
      </c>
      <c r="P7" s="28"/>
      <c r="Q7" s="6"/>
    </row>
    <row r="8" spans="1:17" ht="18">
      <c r="A8" s="245"/>
      <c r="B8" s="31" t="s">
        <v>50</v>
      </c>
      <c r="C8" s="104">
        <v>3</v>
      </c>
      <c r="D8" s="25">
        <v>2000</v>
      </c>
      <c r="E8" s="79">
        <f t="shared" ref="E8:E32" si="0">D8*C8</f>
        <v>6000</v>
      </c>
      <c r="F8" s="6"/>
      <c r="G8" s="26"/>
      <c r="H8" s="153">
        <f>G8*D8</f>
        <v>0</v>
      </c>
      <c r="I8" s="27" t="str">
        <f>IF(H8=0,"",IF(OR(H8-$E8&gt;0,H8-$E8&lt;0), (H8-$E8)/$E8, ""))</f>
        <v/>
      </c>
      <c r="J8" s="28"/>
      <c r="K8" s="6"/>
      <c r="L8" s="29"/>
      <c r="M8" s="30"/>
      <c r="N8" s="153">
        <f>IFERROR(M8*D8,"")</f>
        <v>0</v>
      </c>
      <c r="O8" s="27" t="str">
        <f t="shared" ref="O8:O32" si="1">IFERROR(IF(N8=0,"",IF(OR(N8-$E8&gt;0,N8-$E8&lt;0), (N8-$E8)/$E8, "")),"")</f>
        <v/>
      </c>
      <c r="P8" s="28"/>
      <c r="Q8" s="6"/>
    </row>
    <row r="9" spans="1:17" ht="18">
      <c r="A9" s="243" t="s">
        <v>201</v>
      </c>
      <c r="B9" s="244"/>
      <c r="C9" s="244"/>
      <c r="D9" s="244"/>
      <c r="E9" s="92">
        <f>SUM(E7:E8)</f>
        <v>21000</v>
      </c>
      <c r="G9" s="93"/>
      <c r="H9" s="155">
        <f>SUM(H7:H8)</f>
        <v>0</v>
      </c>
      <c r="I9" s="94"/>
      <c r="J9" s="95"/>
      <c r="L9" s="93"/>
      <c r="M9" s="96"/>
      <c r="N9" s="155">
        <f>SUM(N7:N8)</f>
        <v>0</v>
      </c>
      <c r="O9" s="94"/>
      <c r="P9" s="95"/>
      <c r="Q9" s="6"/>
    </row>
    <row r="10" spans="1:17" ht="36">
      <c r="A10" s="240" t="s">
        <v>202</v>
      </c>
      <c r="B10" s="161" t="s">
        <v>203</v>
      </c>
      <c r="C10" s="104">
        <v>1</v>
      </c>
      <c r="D10" s="25">
        <v>5000</v>
      </c>
      <c r="E10" s="79">
        <f t="shared" ref="E10" si="2">D10*C10</f>
        <v>5000</v>
      </c>
      <c r="G10" s="26"/>
      <c r="H10" s="153">
        <f t="shared" ref="H10" si="3">G10*D10</f>
        <v>0</v>
      </c>
      <c r="I10" s="27" t="str">
        <f t="shared" ref="I10" si="4">IF(H10=0,"",IF(OR(H10-$E10&gt;0,H10-$E10&lt;0), (H10-$E10)/$E10, ""))</f>
        <v/>
      </c>
      <c r="J10" s="28"/>
      <c r="K10" s="6"/>
      <c r="L10" s="29"/>
      <c r="M10" s="30"/>
      <c r="N10" s="153">
        <f t="shared" ref="N10" si="5">IFERROR(M10*D10,"")</f>
        <v>0</v>
      </c>
      <c r="O10" s="27" t="str">
        <f t="shared" ref="O10" si="6">IFERROR(IF(N10=0,"",IF(OR(N10-$E10&gt;0,N10-$E10&lt;0), (N10-$E10)/$E10, "")),"")</f>
        <v/>
      </c>
      <c r="P10" s="28"/>
      <c r="Q10" s="6"/>
    </row>
    <row r="11" spans="1:17" ht="36">
      <c r="A11" s="241"/>
      <c r="B11" s="160" t="s">
        <v>204</v>
      </c>
      <c r="C11" s="104">
        <v>1</v>
      </c>
      <c r="D11" s="25">
        <v>9200</v>
      </c>
      <c r="E11" s="79">
        <f t="shared" si="0"/>
        <v>9200</v>
      </c>
      <c r="F11" s="6"/>
      <c r="G11" s="26"/>
      <c r="H11" s="153">
        <f t="shared" ref="H11:H27" si="7">G11*D11</f>
        <v>0</v>
      </c>
      <c r="I11" s="27" t="str">
        <f t="shared" ref="I11:I34" si="8">IF(H11=0,"",IF(OR(H11-$E11&gt;0,H11-$E11&lt;0), (H11-$E11)/$E11, ""))</f>
        <v/>
      </c>
      <c r="J11" s="28"/>
      <c r="K11" s="6"/>
      <c r="L11" s="29"/>
      <c r="M11" s="30"/>
      <c r="N11" s="153">
        <f t="shared" ref="N11:N27" si="9">IFERROR(M11*D11,"")</f>
        <v>0</v>
      </c>
      <c r="O11" s="27" t="str">
        <f t="shared" si="1"/>
        <v/>
      </c>
      <c r="P11" s="28"/>
      <c r="Q11" s="6"/>
    </row>
    <row r="12" spans="1:17" ht="36">
      <c r="A12" s="241"/>
      <c r="B12" s="160" t="s">
        <v>205</v>
      </c>
      <c r="C12" s="104">
        <v>1</v>
      </c>
      <c r="D12" s="25">
        <v>1400</v>
      </c>
      <c r="E12" s="79">
        <f t="shared" si="0"/>
        <v>1400</v>
      </c>
      <c r="F12" s="6"/>
      <c r="G12" s="26"/>
      <c r="H12" s="153">
        <f t="shared" si="7"/>
        <v>0</v>
      </c>
      <c r="I12" s="27" t="str">
        <f t="shared" si="8"/>
        <v/>
      </c>
      <c r="J12" s="28"/>
      <c r="K12" s="6"/>
      <c r="L12" s="29"/>
      <c r="M12" s="30"/>
      <c r="N12" s="153">
        <f t="shared" si="9"/>
        <v>0</v>
      </c>
      <c r="O12" s="27" t="str">
        <f t="shared" si="1"/>
        <v/>
      </c>
      <c r="P12" s="28"/>
      <c r="Q12" s="6"/>
    </row>
    <row r="13" spans="1:17" ht="36">
      <c r="A13" s="241"/>
      <c r="B13" s="160" t="s">
        <v>206</v>
      </c>
      <c r="C13" s="104">
        <v>1</v>
      </c>
      <c r="D13" s="25">
        <v>5000</v>
      </c>
      <c r="E13" s="79">
        <f t="shared" si="0"/>
        <v>5000</v>
      </c>
      <c r="F13" s="6"/>
      <c r="G13" s="26"/>
      <c r="H13" s="153">
        <f t="shared" si="7"/>
        <v>0</v>
      </c>
      <c r="I13" s="27" t="str">
        <f t="shared" si="8"/>
        <v/>
      </c>
      <c r="J13" s="28"/>
      <c r="K13" s="6"/>
      <c r="L13" s="29"/>
      <c r="M13" s="30"/>
      <c r="N13" s="153">
        <f t="shared" si="9"/>
        <v>0</v>
      </c>
      <c r="O13" s="27" t="str">
        <f t="shared" si="1"/>
        <v/>
      </c>
      <c r="P13" s="28"/>
      <c r="Q13" s="6"/>
    </row>
    <row r="14" spans="1:17" ht="18">
      <c r="A14" s="241"/>
      <c r="B14" s="160" t="s">
        <v>207</v>
      </c>
      <c r="C14" s="104">
        <v>1</v>
      </c>
      <c r="D14" s="25">
        <v>7000</v>
      </c>
      <c r="E14" s="79">
        <f t="shared" si="0"/>
        <v>7000</v>
      </c>
      <c r="F14" s="6"/>
      <c r="G14" s="26"/>
      <c r="H14" s="153">
        <f t="shared" si="7"/>
        <v>0</v>
      </c>
      <c r="I14" s="27" t="str">
        <f t="shared" si="8"/>
        <v/>
      </c>
      <c r="J14" s="28"/>
      <c r="K14" s="6"/>
      <c r="L14" s="29"/>
      <c r="M14" s="30"/>
      <c r="N14" s="153">
        <f t="shared" si="9"/>
        <v>0</v>
      </c>
      <c r="O14" s="27" t="str">
        <f t="shared" si="1"/>
        <v/>
      </c>
      <c r="P14" s="28"/>
      <c r="Q14" s="6"/>
    </row>
    <row r="15" spans="1:17" ht="36">
      <c r="A15" s="241"/>
      <c r="B15" s="160" t="s">
        <v>208</v>
      </c>
      <c r="C15" s="105">
        <v>1</v>
      </c>
      <c r="D15" s="25">
        <v>7600</v>
      </c>
      <c r="E15" s="79">
        <f t="shared" si="0"/>
        <v>7600</v>
      </c>
      <c r="F15" s="6"/>
      <c r="G15" s="26"/>
      <c r="H15" s="153">
        <f t="shared" si="7"/>
        <v>0</v>
      </c>
      <c r="I15" s="27" t="str">
        <f t="shared" si="8"/>
        <v/>
      </c>
      <c r="J15" s="28"/>
      <c r="K15" s="6"/>
      <c r="L15" s="29"/>
      <c r="M15" s="30"/>
      <c r="N15" s="153">
        <f t="shared" si="9"/>
        <v>0</v>
      </c>
      <c r="O15" s="27" t="str">
        <f t="shared" si="1"/>
        <v/>
      </c>
      <c r="P15" s="28"/>
      <c r="Q15" s="6"/>
    </row>
    <row r="16" spans="1:17" ht="36">
      <c r="A16" s="241"/>
      <c r="B16" s="160" t="s">
        <v>209</v>
      </c>
      <c r="C16" s="104">
        <v>1</v>
      </c>
      <c r="D16" s="25">
        <v>5850</v>
      </c>
      <c r="E16" s="79">
        <f t="shared" si="0"/>
        <v>5850</v>
      </c>
      <c r="F16" s="6"/>
      <c r="G16" s="26"/>
      <c r="H16" s="153">
        <f t="shared" si="7"/>
        <v>0</v>
      </c>
      <c r="I16" s="27" t="str">
        <f t="shared" si="8"/>
        <v/>
      </c>
      <c r="J16" s="28"/>
      <c r="K16" s="6"/>
      <c r="L16" s="29"/>
      <c r="M16" s="30"/>
      <c r="N16" s="153">
        <f t="shared" si="9"/>
        <v>0</v>
      </c>
      <c r="O16" s="27" t="str">
        <f t="shared" si="1"/>
        <v/>
      </c>
      <c r="P16" s="28"/>
      <c r="Q16" s="6"/>
    </row>
    <row r="17" spans="1:26" ht="18">
      <c r="A17" s="241"/>
      <c r="B17" s="162" t="s">
        <v>210</v>
      </c>
      <c r="C17" s="105">
        <v>1</v>
      </c>
      <c r="D17" s="25">
        <v>700</v>
      </c>
      <c r="E17" s="79">
        <f t="shared" si="0"/>
        <v>700</v>
      </c>
      <c r="F17" s="6"/>
      <c r="G17" s="26"/>
      <c r="H17" s="153">
        <f t="shared" si="7"/>
        <v>0</v>
      </c>
      <c r="I17" s="27" t="str">
        <f t="shared" si="8"/>
        <v/>
      </c>
      <c r="J17" s="28"/>
      <c r="K17" s="6"/>
      <c r="L17" s="29"/>
      <c r="M17" s="30"/>
      <c r="N17" s="153">
        <f t="shared" si="9"/>
        <v>0</v>
      </c>
      <c r="O17" s="27" t="str">
        <f t="shared" si="1"/>
        <v/>
      </c>
      <c r="P17" s="28"/>
      <c r="Q17" s="6"/>
      <c r="Y17" s="41"/>
      <c r="Z17" s="41"/>
    </row>
    <row r="18" spans="1:26" ht="36">
      <c r="A18" s="241"/>
      <c r="B18" s="160" t="s">
        <v>211</v>
      </c>
      <c r="C18" s="104">
        <v>1</v>
      </c>
      <c r="D18" s="25">
        <v>3500</v>
      </c>
      <c r="E18" s="79">
        <f t="shared" si="0"/>
        <v>3500</v>
      </c>
      <c r="F18" s="6"/>
      <c r="G18" s="26"/>
      <c r="H18" s="153">
        <f t="shared" si="7"/>
        <v>0</v>
      </c>
      <c r="I18" s="27" t="str">
        <f t="shared" si="8"/>
        <v/>
      </c>
      <c r="J18" s="28"/>
      <c r="K18" s="6"/>
      <c r="L18" s="29"/>
      <c r="M18" s="30"/>
      <c r="N18" s="153">
        <f t="shared" si="9"/>
        <v>0</v>
      </c>
      <c r="O18" s="27" t="str">
        <f t="shared" si="1"/>
        <v/>
      </c>
      <c r="P18" s="28"/>
      <c r="Q18" s="6"/>
      <c r="Y18" s="41"/>
      <c r="Z18" s="41"/>
    </row>
    <row r="19" spans="1:26" ht="18">
      <c r="A19" s="241"/>
      <c r="B19" s="160" t="s">
        <v>212</v>
      </c>
      <c r="C19" s="104">
        <v>1</v>
      </c>
      <c r="D19" s="25">
        <v>2800</v>
      </c>
      <c r="E19" s="79">
        <f t="shared" si="0"/>
        <v>2800</v>
      </c>
      <c r="F19" s="6"/>
      <c r="G19" s="26"/>
      <c r="H19" s="153">
        <f t="shared" si="7"/>
        <v>0</v>
      </c>
      <c r="I19" s="27" t="str">
        <f t="shared" si="8"/>
        <v/>
      </c>
      <c r="J19" s="28"/>
      <c r="K19" s="6"/>
      <c r="L19" s="29"/>
      <c r="M19" s="30"/>
      <c r="N19" s="153">
        <f t="shared" si="9"/>
        <v>0</v>
      </c>
      <c r="O19" s="27" t="str">
        <f t="shared" si="1"/>
        <v/>
      </c>
      <c r="P19" s="28"/>
      <c r="Q19" s="6"/>
      <c r="Y19" s="41"/>
      <c r="Z19" s="41"/>
    </row>
    <row r="20" spans="1:26" ht="18">
      <c r="A20" s="241"/>
      <c r="B20" s="160" t="s">
        <v>213</v>
      </c>
      <c r="C20" s="104">
        <v>1</v>
      </c>
      <c r="D20" s="25">
        <v>5200</v>
      </c>
      <c r="E20" s="79">
        <f t="shared" si="0"/>
        <v>5200</v>
      </c>
      <c r="F20" s="6"/>
      <c r="G20" s="26"/>
      <c r="H20" s="153">
        <f t="shared" si="7"/>
        <v>0</v>
      </c>
      <c r="I20" s="27" t="str">
        <f t="shared" si="8"/>
        <v/>
      </c>
      <c r="J20" s="28"/>
      <c r="K20" s="6"/>
      <c r="L20" s="29"/>
      <c r="M20" s="30"/>
      <c r="N20" s="153">
        <f t="shared" si="9"/>
        <v>0</v>
      </c>
      <c r="O20" s="27" t="str">
        <f t="shared" si="1"/>
        <v/>
      </c>
      <c r="P20" s="28"/>
      <c r="Q20" s="6"/>
      <c r="Y20" s="41"/>
      <c r="Z20" s="41"/>
    </row>
    <row r="21" spans="1:26" ht="18">
      <c r="A21" s="241"/>
      <c r="B21" s="160" t="s">
        <v>214</v>
      </c>
      <c r="C21" s="104">
        <v>1</v>
      </c>
      <c r="D21" s="25">
        <v>1050</v>
      </c>
      <c r="E21" s="79">
        <f t="shared" si="0"/>
        <v>1050</v>
      </c>
      <c r="F21" s="6"/>
      <c r="G21" s="26"/>
      <c r="H21" s="153">
        <f t="shared" si="7"/>
        <v>0</v>
      </c>
      <c r="I21" s="27" t="str">
        <f t="shared" si="8"/>
        <v/>
      </c>
      <c r="J21" s="28"/>
      <c r="K21" s="6"/>
      <c r="L21" s="29"/>
      <c r="M21" s="30"/>
      <c r="N21" s="153">
        <f t="shared" si="9"/>
        <v>0</v>
      </c>
      <c r="O21" s="27" t="str">
        <f t="shared" si="1"/>
        <v/>
      </c>
      <c r="P21" s="28"/>
      <c r="Q21" s="6"/>
      <c r="Y21" s="41"/>
      <c r="Z21" s="41"/>
    </row>
    <row r="22" spans="1:26" ht="54">
      <c r="A22" s="241"/>
      <c r="B22" s="160" t="s">
        <v>215</v>
      </c>
      <c r="C22" s="104">
        <v>50</v>
      </c>
      <c r="D22" s="25">
        <v>350</v>
      </c>
      <c r="E22" s="79">
        <f t="shared" si="0"/>
        <v>17500</v>
      </c>
      <c r="F22" s="6"/>
      <c r="G22" s="26"/>
      <c r="H22" s="153">
        <f t="shared" si="7"/>
        <v>0</v>
      </c>
      <c r="I22" s="27" t="str">
        <f t="shared" si="8"/>
        <v/>
      </c>
      <c r="J22" s="28"/>
      <c r="K22" s="6"/>
      <c r="L22" s="29"/>
      <c r="M22" s="30"/>
      <c r="N22" s="153">
        <f t="shared" si="9"/>
        <v>0</v>
      </c>
      <c r="O22" s="27" t="str">
        <f t="shared" si="1"/>
        <v/>
      </c>
      <c r="P22" s="28"/>
      <c r="Q22" s="6"/>
      <c r="Y22" s="41"/>
      <c r="Z22" s="41"/>
    </row>
    <row r="23" spans="1:26" ht="36">
      <c r="A23" s="241"/>
      <c r="B23" s="160" t="s">
        <v>216</v>
      </c>
      <c r="C23" s="104">
        <v>1</v>
      </c>
      <c r="D23" s="25">
        <v>1400</v>
      </c>
      <c r="E23" s="79">
        <f>D23*C23</f>
        <v>1400</v>
      </c>
      <c r="F23" s="6"/>
      <c r="G23" s="26"/>
      <c r="H23" s="153">
        <f t="shared" si="7"/>
        <v>0</v>
      </c>
      <c r="I23" s="27" t="str">
        <f t="shared" si="8"/>
        <v/>
      </c>
      <c r="J23" s="28"/>
      <c r="K23" s="6"/>
      <c r="L23" s="29"/>
      <c r="M23" s="30"/>
      <c r="N23" s="153">
        <f t="shared" si="9"/>
        <v>0</v>
      </c>
      <c r="O23" s="27" t="str">
        <f t="shared" si="1"/>
        <v/>
      </c>
      <c r="P23" s="28"/>
      <c r="Q23" s="6"/>
      <c r="Y23" s="41"/>
      <c r="Z23" s="41"/>
    </row>
    <row r="24" spans="1:26" ht="72">
      <c r="A24" s="241"/>
      <c r="B24" s="160" t="s">
        <v>217</v>
      </c>
      <c r="C24" s="104">
        <v>1</v>
      </c>
      <c r="D24" s="25">
        <v>5000</v>
      </c>
      <c r="E24" s="79">
        <f t="shared" si="0"/>
        <v>5000</v>
      </c>
      <c r="F24" s="6"/>
      <c r="G24" s="26"/>
      <c r="H24" s="153">
        <f t="shared" si="7"/>
        <v>0</v>
      </c>
      <c r="I24" s="27" t="str">
        <f t="shared" si="8"/>
        <v/>
      </c>
      <c r="J24" s="28"/>
      <c r="K24" s="6"/>
      <c r="L24" s="29"/>
      <c r="M24" s="30"/>
      <c r="N24" s="153">
        <f t="shared" si="9"/>
        <v>0</v>
      </c>
      <c r="O24" s="27" t="str">
        <f t="shared" si="1"/>
        <v/>
      </c>
      <c r="P24" s="28"/>
      <c r="Q24" s="6"/>
      <c r="Y24" s="41"/>
      <c r="Z24" s="41"/>
    </row>
    <row r="25" spans="1:26" ht="36">
      <c r="A25" s="241"/>
      <c r="B25" s="160" t="s">
        <v>218</v>
      </c>
      <c r="C25" s="104">
        <v>1</v>
      </c>
      <c r="D25" s="25">
        <v>2500</v>
      </c>
      <c r="E25" s="79">
        <f t="shared" ref="E25" si="10">D25*C25</f>
        <v>2500</v>
      </c>
      <c r="F25" s="6"/>
      <c r="G25" s="26"/>
      <c r="H25" s="153">
        <f t="shared" si="7"/>
        <v>0</v>
      </c>
      <c r="I25" s="27" t="str">
        <f t="shared" si="8"/>
        <v/>
      </c>
      <c r="J25" s="28"/>
      <c r="K25" s="6"/>
      <c r="L25" s="29"/>
      <c r="M25" s="30"/>
      <c r="N25" s="153">
        <f t="shared" si="9"/>
        <v>0</v>
      </c>
      <c r="O25" s="27" t="str">
        <f t="shared" si="1"/>
        <v/>
      </c>
      <c r="P25" s="28"/>
      <c r="Q25" s="6"/>
      <c r="Y25" s="41"/>
      <c r="Z25" s="41"/>
    </row>
    <row r="26" spans="1:26" ht="36">
      <c r="A26" s="241"/>
      <c r="B26" s="160" t="s">
        <v>219</v>
      </c>
      <c r="C26" s="104">
        <v>2</v>
      </c>
      <c r="D26" s="25">
        <v>2000</v>
      </c>
      <c r="E26" s="79">
        <f t="shared" si="0"/>
        <v>4000</v>
      </c>
      <c r="F26" s="6"/>
      <c r="G26" s="26"/>
      <c r="H26" s="153">
        <f t="shared" si="7"/>
        <v>0</v>
      </c>
      <c r="I26" s="27" t="str">
        <f t="shared" si="8"/>
        <v/>
      </c>
      <c r="J26" s="28"/>
      <c r="K26" s="6"/>
      <c r="L26" s="29"/>
      <c r="M26" s="30"/>
      <c r="N26" s="153">
        <f t="shared" si="9"/>
        <v>0</v>
      </c>
      <c r="O26" s="27" t="str">
        <f t="shared" si="1"/>
        <v/>
      </c>
      <c r="P26" s="28"/>
      <c r="Q26" s="6"/>
      <c r="Y26" s="41"/>
      <c r="Z26" s="41"/>
    </row>
    <row r="27" spans="1:26" ht="36">
      <c r="A27" s="242"/>
      <c r="B27" s="160" t="s">
        <v>220</v>
      </c>
      <c r="C27" s="104">
        <v>1</v>
      </c>
      <c r="D27" s="25">
        <v>2500</v>
      </c>
      <c r="E27" s="79">
        <f t="shared" si="0"/>
        <v>2500</v>
      </c>
      <c r="F27" s="6"/>
      <c r="G27" s="26"/>
      <c r="H27" s="153">
        <f t="shared" si="7"/>
        <v>0</v>
      </c>
      <c r="I27" s="27" t="str">
        <f t="shared" si="8"/>
        <v/>
      </c>
      <c r="J27" s="28"/>
      <c r="K27" s="6"/>
      <c r="L27" s="29"/>
      <c r="M27" s="30"/>
      <c r="N27" s="153">
        <f t="shared" si="9"/>
        <v>0</v>
      </c>
      <c r="O27" s="27" t="str">
        <f t="shared" si="1"/>
        <v/>
      </c>
      <c r="P27" s="28"/>
      <c r="Q27" s="6"/>
      <c r="Y27" s="41"/>
      <c r="Z27" s="41"/>
    </row>
    <row r="28" spans="1:26" ht="18">
      <c r="A28" s="243" t="s">
        <v>221</v>
      </c>
      <c r="B28" s="244"/>
      <c r="C28" s="244"/>
      <c r="D28" s="244"/>
      <c r="E28" s="92">
        <f>SUM(E11:E27)</f>
        <v>82200</v>
      </c>
      <c r="G28" s="93"/>
      <c r="H28" s="155">
        <f>SUM(H10:H27)</f>
        <v>0</v>
      </c>
      <c r="I28" s="94"/>
      <c r="J28" s="95"/>
      <c r="L28" s="93"/>
      <c r="M28" s="96"/>
      <c r="N28" s="155">
        <f>SUM(N10:N27)</f>
        <v>0</v>
      </c>
      <c r="O28" s="94"/>
      <c r="P28" s="95"/>
      <c r="Q28" s="6"/>
      <c r="Y28" s="41"/>
      <c r="Z28" s="41"/>
    </row>
    <row r="29" spans="1:26" ht="18">
      <c r="A29" s="245" t="s">
        <v>222</v>
      </c>
      <c r="B29" s="31" t="s">
        <v>223</v>
      </c>
      <c r="C29" s="104">
        <v>1</v>
      </c>
      <c r="D29" s="25">
        <v>850</v>
      </c>
      <c r="E29" s="79">
        <f t="shared" ref="E29" si="11">D29*C29</f>
        <v>850</v>
      </c>
      <c r="F29" s="6"/>
      <c r="G29" s="26"/>
      <c r="H29" s="153">
        <f>G29*D29</f>
        <v>0</v>
      </c>
      <c r="I29" s="27" t="str">
        <f t="shared" ref="I29:I31" si="12">IF(H29=0,"",IF(OR(H29-$E29&gt;0,H29-$E29&lt;0), (H29-$E29)/$E29, ""))</f>
        <v/>
      </c>
      <c r="J29" s="28"/>
      <c r="K29" s="6"/>
      <c r="L29" s="29"/>
      <c r="M29" s="29"/>
      <c r="N29" s="153">
        <f>IFERROR(M29*D29,"")</f>
        <v>0</v>
      </c>
      <c r="O29" s="27" t="str">
        <f t="shared" ref="O29" si="13">IFERROR(IF(N29=0,"",IF(OR(N29-$E29&gt;0,N29-$E29&lt;0), (N29-$E29)/$E29, "")),"")</f>
        <v/>
      </c>
      <c r="P29" s="28"/>
      <c r="Q29" s="6"/>
      <c r="Y29" s="41"/>
      <c r="Z29" s="41"/>
    </row>
    <row r="30" spans="1:26" ht="42.75" customHeight="1">
      <c r="A30" s="245"/>
      <c r="B30" s="31" t="s">
        <v>224</v>
      </c>
      <c r="C30" s="104">
        <v>2</v>
      </c>
      <c r="D30" s="25">
        <v>150</v>
      </c>
      <c r="E30" s="79">
        <f t="shared" si="0"/>
        <v>300</v>
      </c>
      <c r="F30" s="6"/>
      <c r="G30" s="26"/>
      <c r="H30" s="153">
        <f>G30*D30</f>
        <v>0</v>
      </c>
      <c r="I30" s="27" t="str">
        <f t="shared" si="8"/>
        <v/>
      </c>
      <c r="J30" s="28"/>
      <c r="K30" s="6"/>
      <c r="L30" s="29"/>
      <c r="M30" s="29"/>
      <c r="N30" s="153">
        <f>IFERROR(M30*D30,"")</f>
        <v>0</v>
      </c>
      <c r="O30" s="27" t="str">
        <f t="shared" si="1"/>
        <v/>
      </c>
      <c r="P30" s="28"/>
      <c r="Q30" s="6"/>
      <c r="Y30" s="41"/>
      <c r="Z30" s="41"/>
    </row>
    <row r="31" spans="1:26" ht="54" customHeight="1">
      <c r="A31" s="245"/>
      <c r="B31" s="31" t="s">
        <v>225</v>
      </c>
      <c r="C31" s="104">
        <v>1</v>
      </c>
      <c r="D31" s="25">
        <v>5000</v>
      </c>
      <c r="E31" s="79">
        <f t="shared" si="0"/>
        <v>5000</v>
      </c>
      <c r="F31" s="6"/>
      <c r="G31" s="26"/>
      <c r="H31" s="153">
        <f>G31*D31</f>
        <v>0</v>
      </c>
      <c r="I31" s="27" t="str">
        <f t="shared" si="12"/>
        <v/>
      </c>
      <c r="J31" s="28"/>
      <c r="K31" s="6"/>
      <c r="L31" s="29"/>
      <c r="M31" s="29"/>
      <c r="N31" s="153">
        <f>IFERROR(M31*D31,"")</f>
        <v>0</v>
      </c>
      <c r="O31" s="27" t="str">
        <f t="shared" si="1"/>
        <v/>
      </c>
      <c r="P31" s="28"/>
      <c r="Q31" s="6"/>
      <c r="Y31" s="41"/>
      <c r="Z31" s="41"/>
    </row>
    <row r="32" spans="1:26" ht="18">
      <c r="A32" s="245"/>
      <c r="B32" s="23" t="s">
        <v>226</v>
      </c>
      <c r="C32" s="104">
        <v>1</v>
      </c>
      <c r="D32" s="25">
        <v>400</v>
      </c>
      <c r="E32" s="79">
        <f t="shared" si="0"/>
        <v>400</v>
      </c>
      <c r="F32" s="6"/>
      <c r="G32" s="26"/>
      <c r="H32" s="153">
        <f>G32*D32</f>
        <v>0</v>
      </c>
      <c r="I32" s="27" t="str">
        <f t="shared" si="8"/>
        <v/>
      </c>
      <c r="J32" s="28"/>
      <c r="K32" s="6"/>
      <c r="L32" s="29"/>
      <c r="M32" s="29"/>
      <c r="N32" s="153">
        <f>IFERROR(M32*D32,"")</f>
        <v>0</v>
      </c>
      <c r="O32" s="27" t="str">
        <f t="shared" si="1"/>
        <v/>
      </c>
      <c r="P32" s="28"/>
      <c r="Q32" s="6"/>
      <c r="Y32" s="41"/>
      <c r="Z32" s="41"/>
    </row>
    <row r="33" spans="1:26" ht="18">
      <c r="A33" s="243" t="s">
        <v>227</v>
      </c>
      <c r="B33" s="244"/>
      <c r="C33" s="244"/>
      <c r="D33" s="244"/>
      <c r="E33" s="92">
        <f>SUM(E29:E32)</f>
        <v>6550</v>
      </c>
      <c r="G33" s="93"/>
      <c r="H33" s="155">
        <f>SUM(H29:H32)</f>
        <v>0</v>
      </c>
      <c r="I33" s="94"/>
      <c r="J33" s="95"/>
      <c r="L33" s="93"/>
      <c r="M33" s="96"/>
      <c r="N33" s="155">
        <f>SUM(N29:N32)</f>
        <v>0</v>
      </c>
      <c r="O33" s="94"/>
      <c r="P33" s="95"/>
      <c r="Q33" s="6"/>
      <c r="Y33" s="41"/>
      <c r="Z33" s="41"/>
    </row>
    <row r="34" spans="1:26" ht="18.75" thickBot="1">
      <c r="A34" s="249" t="s">
        <v>110</v>
      </c>
      <c r="B34" s="250"/>
      <c r="C34" s="250"/>
      <c r="D34" s="250"/>
      <c r="E34" s="84">
        <f>E9+E28+E33</f>
        <v>109750</v>
      </c>
      <c r="F34" s="97"/>
      <c r="G34" s="98"/>
      <c r="H34" s="156">
        <f>H9+H28+H33</f>
        <v>0</v>
      </c>
      <c r="I34" s="40" t="str">
        <f t="shared" si="8"/>
        <v/>
      </c>
      <c r="J34" s="99"/>
      <c r="K34" s="100"/>
      <c r="L34" s="98"/>
      <c r="M34" s="36"/>
      <c r="N34" s="156">
        <f>N9+N28+N33</f>
        <v>0</v>
      </c>
      <c r="O34" s="40" t="str">
        <f>IFERROR(IF(N34=0,"",IF(OR(N34-$E34&gt;0,N34-$E34&lt;0), (N34-$E34)/$E34, "")),"")</f>
        <v/>
      </c>
      <c r="P34" s="99"/>
      <c r="Q34" s="6"/>
      <c r="Y34" s="41"/>
      <c r="Z34" s="41"/>
    </row>
    <row r="35" spans="1:26" ht="15" thickBot="1">
      <c r="A35" s="6"/>
      <c r="B35" s="6"/>
      <c r="C35" s="103"/>
      <c r="D35" s="5"/>
      <c r="E35" s="6"/>
      <c r="F35" s="6"/>
      <c r="G35" s="6"/>
      <c r="H35" s="6"/>
      <c r="I35" s="6"/>
      <c r="J35" s="6"/>
      <c r="K35" s="6"/>
      <c r="L35" s="6"/>
      <c r="M35" s="6"/>
      <c r="N35" s="6"/>
      <c r="O35" s="6"/>
      <c r="P35" s="6"/>
      <c r="Q35" s="6"/>
      <c r="Y35" s="41"/>
      <c r="Z35" s="41"/>
    </row>
    <row r="36" spans="1:26" ht="28.5" thickBot="1">
      <c r="A36" s="251" t="s">
        <v>228</v>
      </c>
      <c r="B36" s="252"/>
      <c r="C36" s="252"/>
      <c r="D36" s="252"/>
      <c r="E36" s="252"/>
      <c r="F36" s="252"/>
      <c r="G36" s="252"/>
      <c r="H36" s="252"/>
      <c r="I36" s="252"/>
      <c r="J36" s="253"/>
      <c r="K36" s="6"/>
      <c r="L36" s="230" t="s">
        <v>112</v>
      </c>
      <c r="M36" s="231"/>
      <c r="N36" s="231"/>
      <c r="O36" s="231"/>
      <c r="P36" s="232"/>
      <c r="Q36" s="6"/>
      <c r="Y36" s="41"/>
      <c r="Z36" s="41"/>
    </row>
    <row r="37" spans="1:26" ht="21" thickBot="1">
      <c r="A37" s="257" t="s">
        <v>229</v>
      </c>
      <c r="B37" s="258"/>
      <c r="C37" s="258"/>
      <c r="D37" s="258"/>
      <c r="E37" s="258"/>
      <c r="F37" s="258"/>
      <c r="G37" s="258"/>
      <c r="H37" s="258"/>
      <c r="I37" s="258"/>
      <c r="J37" s="259"/>
      <c r="K37" s="6"/>
      <c r="L37" s="222">
        <f>N9+N28+N33+(P2-1)*N33*0.5</f>
        <v>0</v>
      </c>
      <c r="M37" s="223"/>
      <c r="N37" s="223"/>
      <c r="O37" s="223"/>
      <c r="P37" s="224"/>
      <c r="Q37" s="6"/>
      <c r="Y37" s="41"/>
      <c r="Z37" s="41"/>
    </row>
    <row r="38" spans="1:26" ht="39" customHeight="1">
      <c r="A38" s="246" t="s">
        <v>230</v>
      </c>
      <c r="B38" s="247"/>
      <c r="C38" s="247"/>
      <c r="D38" s="247"/>
      <c r="E38" s="247"/>
      <c r="F38" s="247"/>
      <c r="G38" s="247"/>
      <c r="H38" s="247"/>
      <c r="I38" s="247"/>
      <c r="J38" s="248"/>
      <c r="K38" s="6"/>
      <c r="L38" s="6"/>
      <c r="M38" s="6"/>
      <c r="N38" s="6"/>
      <c r="O38" s="6"/>
      <c r="P38" s="6"/>
      <c r="Q38" s="6"/>
      <c r="Y38" s="41"/>
      <c r="Z38" s="41"/>
    </row>
    <row r="39" spans="1:26" ht="18.75" customHeight="1" thickBot="1">
      <c r="A39" s="246" t="s">
        <v>231</v>
      </c>
      <c r="B39" s="247"/>
      <c r="C39" s="247"/>
      <c r="D39" s="247"/>
      <c r="E39" s="247"/>
      <c r="F39" s="247"/>
      <c r="G39" s="247"/>
      <c r="H39" s="247"/>
      <c r="I39" s="247"/>
      <c r="J39" s="248"/>
      <c r="K39" s="6"/>
      <c r="L39" s="6"/>
      <c r="M39" s="6"/>
      <c r="N39" s="6"/>
      <c r="O39" s="6"/>
      <c r="P39" s="6"/>
      <c r="Q39" s="6"/>
      <c r="Y39" s="41"/>
      <c r="Z39" s="41"/>
    </row>
    <row r="40" spans="1:26" ht="28.5" thickBot="1">
      <c r="A40" s="260" t="s">
        <v>232</v>
      </c>
      <c r="B40" s="261"/>
      <c r="C40" s="261"/>
      <c r="D40" s="261"/>
      <c r="E40" s="261"/>
      <c r="F40" s="261"/>
      <c r="G40" s="261"/>
      <c r="H40" s="261"/>
      <c r="I40" s="261"/>
      <c r="J40" s="262"/>
      <c r="K40" s="6"/>
      <c r="L40" s="263" t="s">
        <v>111</v>
      </c>
      <c r="M40" s="264"/>
      <c r="N40" s="264"/>
      <c r="O40" s="264"/>
      <c r="P40" s="265"/>
      <c r="Q40" s="6"/>
      <c r="Y40" s="41"/>
      <c r="Z40" s="41"/>
    </row>
    <row r="41" spans="1:26" ht="36.75" customHeight="1" thickBot="1">
      <c r="A41" s="246" t="s">
        <v>233</v>
      </c>
      <c r="B41" s="247"/>
      <c r="C41" s="247"/>
      <c r="D41" s="247"/>
      <c r="E41" s="247"/>
      <c r="F41" s="247"/>
      <c r="G41" s="247"/>
      <c r="H41" s="247"/>
      <c r="I41" s="247"/>
      <c r="J41" s="248"/>
      <c r="K41" s="6"/>
      <c r="L41" s="237">
        <f>H28+H33+H9+(J2-1)*H33*0.5</f>
        <v>0</v>
      </c>
      <c r="M41" s="238"/>
      <c r="N41" s="238"/>
      <c r="O41" s="238"/>
      <c r="P41" s="239"/>
      <c r="Q41" s="6"/>
      <c r="Y41" s="41"/>
      <c r="Z41" s="41"/>
    </row>
    <row r="42" spans="1:26" ht="36" customHeight="1">
      <c r="A42" s="254" t="s">
        <v>234</v>
      </c>
      <c r="B42" s="255"/>
      <c r="C42" s="255"/>
      <c r="D42" s="255"/>
      <c r="E42" s="255"/>
      <c r="F42" s="255"/>
      <c r="G42" s="255"/>
      <c r="H42" s="255"/>
      <c r="I42" s="255"/>
      <c r="J42" s="256"/>
      <c r="K42" s="6"/>
      <c r="L42" s="6"/>
      <c r="M42" s="6"/>
      <c r="N42" s="6"/>
      <c r="O42" s="6"/>
      <c r="P42" s="6"/>
      <c r="Q42" s="6"/>
      <c r="Z42" s="41"/>
    </row>
    <row r="43" spans="1:26" ht="18">
      <c r="A43" s="6"/>
      <c r="B43" s="101"/>
      <c r="C43" s="106"/>
      <c r="D43" s="101"/>
      <c r="E43" s="101"/>
      <c r="F43" s="101"/>
      <c r="G43" s="101"/>
      <c r="H43" s="101"/>
      <c r="I43" s="6"/>
      <c r="J43" s="6"/>
      <c r="K43" s="6"/>
      <c r="L43" s="6"/>
      <c r="M43" s="6"/>
      <c r="N43" s="6"/>
      <c r="O43" s="6"/>
      <c r="P43" s="6"/>
      <c r="Q43" s="6"/>
      <c r="Z43" s="41"/>
    </row>
    <row r="44" spans="1:26" ht="18">
      <c r="A44" s="6"/>
      <c r="B44" s="101"/>
      <c r="C44" s="106"/>
      <c r="D44" s="101"/>
      <c r="E44" s="101"/>
      <c r="F44" s="101"/>
      <c r="G44" s="101"/>
      <c r="H44" s="101"/>
      <c r="I44" s="6"/>
      <c r="J44" s="6"/>
      <c r="K44" s="6"/>
      <c r="L44" s="6"/>
      <c r="M44" s="6"/>
      <c r="N44" s="6"/>
      <c r="O44" s="6"/>
      <c r="P44" s="6"/>
      <c r="Q44" s="6"/>
    </row>
    <row r="45" spans="1:26" ht="18">
      <c r="A45" s="6"/>
      <c r="B45" s="101"/>
      <c r="C45" s="106"/>
      <c r="D45" s="101"/>
      <c r="E45" s="101"/>
      <c r="F45" s="101"/>
      <c r="G45" s="101"/>
      <c r="H45" s="101"/>
      <c r="I45" s="6"/>
      <c r="J45" s="6"/>
      <c r="K45" s="6"/>
      <c r="L45" s="6"/>
      <c r="M45" s="6"/>
      <c r="N45" s="6"/>
      <c r="O45" s="6"/>
      <c r="P45" s="6"/>
      <c r="Q45" s="6"/>
    </row>
    <row r="46" spans="1:26" ht="18">
      <c r="A46" s="6"/>
      <c r="B46" s="6"/>
      <c r="C46" s="106"/>
      <c r="D46" s="101"/>
      <c r="E46" s="101"/>
      <c r="F46" s="101"/>
      <c r="G46" s="101"/>
      <c r="H46" s="101"/>
      <c r="I46" s="6"/>
      <c r="J46" s="6"/>
      <c r="K46" s="6"/>
      <c r="L46" s="6"/>
      <c r="M46" s="6"/>
      <c r="N46" s="6"/>
      <c r="O46" s="6"/>
      <c r="P46" s="6"/>
      <c r="Q46" s="6"/>
    </row>
  </sheetData>
  <sheetProtection formatCells="0" formatColumns="0" formatRows="0" insertColumns="0" insertRows="0" insertHyperlinks="0" deleteColumns="0" deleteRows="0" sort="0" autoFilter="0" pivotTables="0"/>
  <mergeCells count="21">
    <mergeCell ref="A5:E5"/>
    <mergeCell ref="G5:J5"/>
    <mergeCell ref="L5:P5"/>
    <mergeCell ref="A7:A8"/>
    <mergeCell ref="A9:D9"/>
    <mergeCell ref="A42:J42"/>
    <mergeCell ref="A37:J37"/>
    <mergeCell ref="L37:P37"/>
    <mergeCell ref="A38:J38"/>
    <mergeCell ref="A39:J39"/>
    <mergeCell ref="A40:J40"/>
    <mergeCell ref="L40:P40"/>
    <mergeCell ref="A10:A27"/>
    <mergeCell ref="A28:D28"/>
    <mergeCell ref="A29:A32"/>
    <mergeCell ref="A41:J41"/>
    <mergeCell ref="L41:P41"/>
    <mergeCell ref="A33:D33"/>
    <mergeCell ref="A34:D34"/>
    <mergeCell ref="A36:J36"/>
    <mergeCell ref="L36:P36"/>
  </mergeCells>
  <conditionalFormatting sqref="O7:O9 I8:I9 I23 O23:O24 O17:O18 I15:I17 I11:I12 O11:O14">
    <cfRule type="cellIs" dxfId="69" priority="65" operator="lessThan">
      <formula>0</formula>
    </cfRule>
    <cfRule type="cellIs" dxfId="68" priority="66" operator="greaterThan">
      <formula>0.01</formula>
    </cfRule>
  </conditionalFormatting>
  <conditionalFormatting sqref="I7">
    <cfRule type="cellIs" dxfId="67" priority="63" operator="lessThan">
      <formula>0</formula>
    </cfRule>
    <cfRule type="cellIs" dxfId="66" priority="64" operator="greaterThan">
      <formula>0.01</formula>
    </cfRule>
  </conditionalFormatting>
  <conditionalFormatting sqref="I13:I14">
    <cfRule type="cellIs" dxfId="65" priority="61" operator="lessThan">
      <formula>0</formula>
    </cfRule>
    <cfRule type="cellIs" dxfId="64" priority="62" operator="greaterThan">
      <formula>0.01</formula>
    </cfRule>
  </conditionalFormatting>
  <conditionalFormatting sqref="I19:I22">
    <cfRule type="cellIs" dxfId="63" priority="59" operator="lessThan">
      <formula>0</formula>
    </cfRule>
    <cfRule type="cellIs" dxfId="62" priority="60" operator="greaterThan">
      <formula>0.01</formula>
    </cfRule>
  </conditionalFormatting>
  <conditionalFormatting sqref="I24">
    <cfRule type="cellIs" dxfId="61" priority="55" operator="lessThan">
      <formula>0</formula>
    </cfRule>
    <cfRule type="cellIs" dxfId="60" priority="56" operator="greaterThan">
      <formula>0.01</formula>
    </cfRule>
  </conditionalFormatting>
  <conditionalFormatting sqref="I27 I30 I32">
    <cfRule type="cellIs" dxfId="59" priority="53" operator="lessThan">
      <formula>0</formula>
    </cfRule>
    <cfRule type="cellIs" dxfId="58" priority="54" operator="greaterThan">
      <formula>0.01</formula>
    </cfRule>
  </conditionalFormatting>
  <conditionalFormatting sqref="O15:O16 O19:O20 O26">
    <cfRule type="cellIs" dxfId="57" priority="49" operator="lessThan">
      <formula>0</formula>
    </cfRule>
    <cfRule type="cellIs" dxfId="56" priority="50" operator="greaterThan">
      <formula>0.01</formula>
    </cfRule>
  </conditionalFormatting>
  <conditionalFormatting sqref="O27">
    <cfRule type="cellIs" dxfId="55" priority="47" operator="lessThan">
      <formula>0</formula>
    </cfRule>
    <cfRule type="cellIs" dxfId="54" priority="48" operator="greaterThan">
      <formula>0.01</formula>
    </cfRule>
  </conditionalFormatting>
  <conditionalFormatting sqref="O30 O32">
    <cfRule type="cellIs" dxfId="53" priority="45" operator="lessThan">
      <formula>0</formula>
    </cfRule>
    <cfRule type="cellIs" dxfId="52" priority="46" operator="greaterThan">
      <formula>0.01</formula>
    </cfRule>
  </conditionalFormatting>
  <conditionalFormatting sqref="I17:I18">
    <cfRule type="cellIs" dxfId="51" priority="41" operator="lessThan">
      <formula>0</formula>
    </cfRule>
    <cfRule type="cellIs" dxfId="50" priority="42" operator="greaterThan">
      <formula>0.01</formula>
    </cfRule>
  </conditionalFormatting>
  <conditionalFormatting sqref="I29">
    <cfRule type="cellIs" dxfId="49" priority="31" operator="lessThan">
      <formula>0</formula>
    </cfRule>
    <cfRule type="cellIs" dxfId="48" priority="32" operator="greaterThan">
      <formula>0.01</formula>
    </cfRule>
  </conditionalFormatting>
  <conditionalFormatting sqref="O29">
    <cfRule type="cellIs" dxfId="47" priority="29" operator="lessThan">
      <formula>0</formula>
    </cfRule>
    <cfRule type="cellIs" dxfId="46" priority="30" operator="greaterThan">
      <formula>0.01</formula>
    </cfRule>
  </conditionalFormatting>
  <conditionalFormatting sqref="O28 I28">
    <cfRule type="cellIs" dxfId="45" priority="27" operator="lessThan">
      <formula>0</formula>
    </cfRule>
    <cfRule type="cellIs" dxfId="44" priority="28" operator="greaterThan">
      <formula>0.01</formula>
    </cfRule>
  </conditionalFormatting>
  <conditionalFormatting sqref="O33 I33">
    <cfRule type="cellIs" dxfId="43" priority="25" operator="lessThan">
      <formula>0</formula>
    </cfRule>
    <cfRule type="cellIs" dxfId="42" priority="26" operator="greaterThan">
      <formula>0.01</formula>
    </cfRule>
  </conditionalFormatting>
  <conditionalFormatting sqref="O10 I10">
    <cfRule type="cellIs" dxfId="41" priority="23" operator="lessThan">
      <formula>0</formula>
    </cfRule>
    <cfRule type="cellIs" dxfId="40" priority="24" operator="greaterThan">
      <formula>0.01</formula>
    </cfRule>
  </conditionalFormatting>
  <conditionalFormatting sqref="I25:I26">
    <cfRule type="cellIs" dxfId="39" priority="21" operator="lessThan">
      <formula>0</formula>
    </cfRule>
    <cfRule type="cellIs" dxfId="38" priority="22" operator="greaterThan">
      <formula>0.01</formula>
    </cfRule>
  </conditionalFormatting>
  <conditionalFormatting sqref="O21">
    <cfRule type="cellIs" dxfId="37" priority="15" operator="lessThan">
      <formula>0</formula>
    </cfRule>
    <cfRule type="cellIs" dxfId="36" priority="16" operator="greaterThan">
      <formula>0.01</formula>
    </cfRule>
  </conditionalFormatting>
  <conditionalFormatting sqref="O25">
    <cfRule type="cellIs" dxfId="35" priority="13" operator="lessThan">
      <formula>0</formula>
    </cfRule>
    <cfRule type="cellIs" dxfId="34" priority="14" operator="greaterThan">
      <formula>0.01</formula>
    </cfRule>
  </conditionalFormatting>
  <conditionalFormatting sqref="O31">
    <cfRule type="cellIs" dxfId="33" priority="11" operator="lessThan">
      <formula>0</formula>
    </cfRule>
    <cfRule type="cellIs" dxfId="32" priority="12" operator="greaterThan">
      <formula>0.01</formula>
    </cfRule>
  </conditionalFormatting>
  <conditionalFormatting sqref="I31">
    <cfRule type="cellIs" dxfId="31" priority="5" operator="lessThan">
      <formula>0</formula>
    </cfRule>
    <cfRule type="cellIs" dxfId="30" priority="6" operator="greaterThan">
      <formula>0.01</formula>
    </cfRule>
  </conditionalFormatting>
  <conditionalFormatting sqref="O22">
    <cfRule type="cellIs" dxfId="29" priority="1" operator="lessThan">
      <formula>0</formula>
    </cfRule>
    <cfRule type="cellIs" dxfId="28" priority="2" operator="greaterThan">
      <formula>0.01</formula>
    </cfRule>
  </conditionalFormatting>
  <dataValidations count="1">
    <dataValidation type="list" allowBlank="1" showInputMessage="1" showErrorMessage="1" sqref="L7:L33" xr:uid="{B094A140-0056-41DF-9E2C-8C461BA65CB6}">
      <formula1>"מאשר, מאשר חלקי"</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91518FB-68EC-41B6-8BEA-F2A2B996EE97}"/>
</file>

<file path=customXml/itemProps2.xml><?xml version="1.0" encoding="utf-8"?>
<ds:datastoreItem xmlns:ds="http://schemas.openxmlformats.org/officeDocument/2006/customXml" ds:itemID="{2FF5B060-A834-4B6D-BA80-3C5DA8926D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איתן רובין</dc:creator>
  <cp:keywords/>
  <dc:description/>
  <cp:lastModifiedBy/>
  <cp:revision/>
  <dcterms:created xsi:type="dcterms:W3CDTF">2022-10-07T04:18:24Z</dcterms:created>
  <dcterms:modified xsi:type="dcterms:W3CDTF">2022-11-23T10:43:41Z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1595765937</vt:i4>
  </property>
  <property fmtid="{D5CDD505-2E9C-101B-9397-08002B2CF9AE}" pid="3" name="_NewReviewCycle">
    <vt:lpwstr/>
  </property>
  <property fmtid="{D5CDD505-2E9C-101B-9397-08002B2CF9AE}" pid="4" name="_EmailSubject">
    <vt:lpwstr>קול קורא</vt:lpwstr>
  </property>
  <property fmtid="{D5CDD505-2E9C-101B-9397-08002B2CF9AE}" pid="5" name="_AuthorEmail">
    <vt:lpwstr>00067457@snifim.blroot</vt:lpwstr>
  </property>
  <property fmtid="{D5CDD505-2E9C-101B-9397-08002B2CF9AE}" pid="6" name="_AuthorEmailDisplayName">
    <vt:lpwstr>מור צ'ודנר</vt:lpwstr>
  </property>
  <property fmtid="{D5CDD505-2E9C-101B-9397-08002B2CF9AE}" pid="7" name="ContentTypeId">
    <vt:lpwstr>0x01010074E3F86D58734C7AA1EEF000005FC8B6</vt:lpwstr>
  </property>
  <property fmtid="{D5CDD505-2E9C-101B-9397-08002B2CF9AE}" pid="8" name="Order">
    <vt:r8>10400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ies>
</file>